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1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<sst xmlns="http://schemas.openxmlformats.org/spreadsheetml/2006/main" count="118" uniqueCount="57">
  <si>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</si>
  <si>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</si>
  <si>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</si>
  <si>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</si>
  <si>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</si>
  <si>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</si>
  <si>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</si>
  <si>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</si>
  <si>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</si>
  <si>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</si>
  <si>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</si>
  <si>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</si>
  <si>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</si>
  <si>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</si>
  <si>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</si>
  <si>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</si>
  <si>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</si>
  <si>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</si>
  <si>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</si>
  <si>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</si>
  <si>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</si>
  <si>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</si>
  <si>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</si>
  <si>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</si>
  <si>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</si>
  <si>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</si>
  <si>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</si>
  <si>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</si>
  <si>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</si>
  <si>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</si>
  <si>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</si>
  <si>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</si>
  <si>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</si>
  <si>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</si>
  <si>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</si>
  <si>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</si>
  <si>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</si>
  <si>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</si>
  <si>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</si>
  <si>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</si>
  <si>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</si>
  <si>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</si>
  <si>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</si>
  <si>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</si>
  <si>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</si>
  <si>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</si>
  <si>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</si>
  <si>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</si>
  <si>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</si>
  <si>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</si>
  <si>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</si>
  <si>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</si>
  <si>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</si>
  <si>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</si>
  <si>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AGOSTO 2018</t>
  </si>
  <si>
    <t>AGOSTO 2018</t>
  </si>
  <si>
    <t>BALANZA COMERCIAL 
IMPORTACIONES
AGOSTO 2018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</si>
</sst>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9" xfId="101" applyNumberFormat="1" applyFont="1" applyFill="1" applyBorder="1" applyAlignment="1">
      <alignment horizontal="center" vertical="center" wrapText="1"/>
      <protection/>
    </xf>
    <xf numFmtId="171" fontId="4" fillId="13" borderId="20" xfId="101" applyNumberFormat="1" applyFont="1" applyFill="1" applyBorder="1" applyAlignment="1">
      <alignment horizontal="center" vertical="center" wrapText="1"/>
      <protection/>
    </xf>
    <xf numFmtId="171" fontId="4" fillId="13" borderId="21" xfId="101" applyNumberFormat="1" applyFont="1" applyFill="1" applyBorder="1" applyAlignment="1">
      <alignment horizontal="center" vertical="center" wrapText="1"/>
      <protection/>
    </xf>
    <xf numFmtId="171" fontId="4" fillId="13" borderId="22" xfId="101" applyNumberFormat="1" applyFont="1" applyFill="1" applyBorder="1" applyAlignment="1">
      <alignment horizontal="center" vertical="center" wrapText="1"/>
      <protection/>
    </xf>
    <xf numFmtId="171" fontId="21" fillId="0" borderId="23" xfId="94" applyNumberFormat="1" applyFont="1" applyFill="1" applyBorder="1" applyAlignment="1">
      <alignment horizontal="center" vertical="center" wrapText="1"/>
    </xf>
    <xf numFmtId="171" fontId="4" fillId="0" borderId="24" xfId="94" applyNumberFormat="1" applyFont="1" applyFill="1" applyBorder="1" applyAlignment="1">
      <alignment horizontal="center" vertical="center" wrapText="1"/>
    </xf>
    <xf numFmtId="171" fontId="21" fillId="0" borderId="25" xfId="89" applyNumberFormat="1" applyFont="1" applyFill="1" applyBorder="1" applyAlignment="1">
      <alignment horizontal="center" vertical="center" wrapText="1"/>
    </xf>
    <xf numFmtId="171" fontId="21" fillId="0" borderId="26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Fill="1" applyAlignment="1">
      <alignment vertical="center"/>
      <protection/>
    </xf>
    <xf numFmtId="171" fontId="21" fillId="0" borderId="27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Fill="1" applyBorder="1" applyAlignment="1">
      <alignment vertical="center"/>
      <protection/>
    </xf>
    <xf numFmtId="171" fontId="21" fillId="54" borderId="28" xfId="94" applyNumberFormat="1" applyFont="1" applyFill="1" applyBorder="1" applyAlignment="1">
      <alignment horizontal="center" vertical="center" wrapText="1"/>
    </xf>
    <xf numFmtId="171" fontId="21" fillId="54" borderId="29" xfId="94" applyNumberFormat="1" applyFont="1" applyFill="1" applyBorder="1" applyAlignment="1">
      <alignment horizontal="center" vertical="center" wrapText="1"/>
    </xf>
    <xf numFmtId="171" fontId="21" fillId="54" borderId="30" xfId="89" applyNumberFormat="1" applyFont="1" applyFill="1" applyBorder="1" applyAlignment="1">
      <alignment horizontal="center" vertical="center" wrapText="1"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4" fillId="54" borderId="31" xfId="89" applyNumberFormat="1" applyFont="1" applyFill="1" applyBorder="1" applyAlignment="1">
      <alignment horizontal="center" vertical="center" wrapText="1"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13" borderId="19" xfId="101" applyNumberFormat="1" applyFont="1" applyFill="1" applyBorder="1" applyAlignment="1">
      <alignment horizontal="center" wrapText="1"/>
      <protection/>
    </xf>
    <xf numFmtId="171" fontId="4" fillId="13" borderId="20" xfId="101" applyNumberFormat="1" applyFont="1" applyFill="1" applyBorder="1" applyAlignment="1">
      <alignment horizontal="center" wrapText="1"/>
      <protection/>
    </xf>
    <xf numFmtId="171" fontId="4" fillId="13" borderId="21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Alignment="1">
      <alignment/>
      <protection/>
    </xf>
    <xf numFmtId="171" fontId="21" fillId="0" borderId="32" xfId="94" applyNumberFormat="1" applyFont="1" applyFill="1" applyBorder="1" applyAlignment="1">
      <alignment horizontal="center" vertical="center" wrapText="1"/>
    </xf>
    <xf numFmtId="171" fontId="21" fillId="0" borderId="33" xfId="94" applyNumberFormat="1" applyFont="1" applyFill="1" applyBorder="1" applyAlignment="1">
      <alignment horizontal="center" vertical="center" wrapText="1"/>
    </xf>
    <xf numFmtId="171" fontId="21" fillId="0" borderId="34" xfId="94" applyNumberFormat="1" applyFont="1" applyFill="1" applyBorder="1" applyAlignment="1">
      <alignment horizontal="center" vertical="center" wrapText="1"/>
    </xf>
    <xf numFmtId="171" fontId="21" fillId="0" borderId="35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Border="1" applyAlignment="1">
      <alignment vertical="center"/>
      <protection/>
    </xf>
    <xf numFmtId="171" fontId="21" fillId="0" borderId="36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21" fillId="0" borderId="37" xfId="102" applyNumberFormat="1" applyFont="1" applyFill="1" applyBorder="1" applyAlignment="1">
      <alignment horizontal="center" vertical="center" wrapText="1"/>
      <protection/>
    </xf>
    <xf numFmtId="171" fontId="21" fillId="0" borderId="25" xfId="94" applyNumberFormat="1" applyFont="1" applyFill="1" applyBorder="1" applyAlignment="1">
      <alignment horizontal="center" vertical="center" wrapText="1"/>
    </xf>
    <xf numFmtId="171" fontId="4" fillId="54" borderId="37" xfId="102" applyNumberFormat="1" applyFont="1" applyFill="1" applyBorder="1" applyAlignment="1">
      <alignment horizontal="center" vertical="center" wrapText="1"/>
      <protection/>
    </xf>
    <xf numFmtId="171" fontId="21" fillId="54" borderId="25" xfId="94" applyNumberFormat="1" applyFont="1" applyFill="1" applyBorder="1" applyAlignment="1">
      <alignment horizontal="center" vertical="center" wrapText="1"/>
    </xf>
    <xf numFmtId="171" fontId="4" fillId="54" borderId="37" xfId="89" applyNumberFormat="1" applyFont="1" applyFill="1" applyBorder="1" applyAlignment="1">
      <alignment horizontal="center" vertical="center" wrapText="1"/>
    </xf>
    <xf numFmtId="171" fontId="21" fillId="54" borderId="37" xfId="89" applyNumberFormat="1" applyFont="1" applyFill="1" applyBorder="1" applyAlignment="1">
      <alignment horizontal="center" vertical="center" wrapText="1"/>
    </xf>
    <xf numFmtId="171" fontId="4" fillId="13" borderId="25" xfId="102" applyNumberFormat="1" applyFont="1" applyFill="1" applyBorder="1" applyAlignment="1">
      <alignment horizontal="center" vertical="center" wrapText="1"/>
      <protection/>
    </xf>
    <xf numFmtId="171" fontId="4" fillId="13" borderId="38" xfId="102" applyNumberFormat="1" applyFont="1" applyFill="1" applyBorder="1" applyAlignment="1">
      <alignment horizontal="center" vertical="center" wrapText="1"/>
      <protection/>
    </xf>
    <xf numFmtId="171" fontId="4" fillId="13" borderId="30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22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85" fontId="21" fillId="0" borderId="36" xfId="94" applyNumberFormat="1" applyFont="1" applyFill="1" applyBorder="1" applyAlignment="1">
      <alignment horizontal="center" vertical="center" wrapText="1"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4" fillId="0" borderId="32" xfId="101" applyNumberFormat="1" applyFont="1" applyFill="1" applyBorder="1" applyAlignment="1">
      <alignment horizontal="center" vertical="center" wrapText="1"/>
      <protection/>
    </xf>
    <xf numFmtId="171" fontId="4" fillId="0" borderId="34" xfId="101" applyNumberFormat="1" applyFont="1" applyFill="1" applyBorder="1" applyAlignment="1">
      <alignment horizontal="center" vertical="center" wrapText="1"/>
      <protection/>
    </xf>
    <xf numFmtId="171" fontId="4" fillId="54" borderId="39" xfId="101" applyNumberFormat="1" applyFont="1" applyFill="1" applyBorder="1" applyAlignment="1">
      <alignment horizontal="center" vertical="center" wrapText="1"/>
      <protection/>
    </xf>
    <xf numFmtId="171" fontId="4" fillId="54" borderId="40" xfId="101" applyNumberFormat="1" applyFont="1" applyFill="1" applyBorder="1" applyAlignment="1">
      <alignment horizontal="center" vertical="center" wrapText="1"/>
      <protection/>
    </xf>
    <xf numFmtId="171" fontId="4" fillId="54" borderId="32" xfId="101" applyNumberFormat="1" applyFont="1" applyFill="1" applyBorder="1" applyAlignment="1">
      <alignment horizontal="center" vertical="center" wrapText="1"/>
      <protection/>
    </xf>
    <xf numFmtId="171" fontId="4" fillId="54" borderId="34" xfId="101" applyNumberFormat="1" applyFont="1" applyFill="1" applyBorder="1" applyAlignment="1">
      <alignment horizontal="center" vertical="center" wrapText="1"/>
      <protection/>
    </xf>
    <xf numFmtId="171" fontId="4" fillId="54" borderId="41" xfId="101" applyNumberFormat="1" applyFont="1" applyFill="1" applyBorder="1" applyAlignment="1">
      <alignment horizontal="center" vertical="center" wrapText="1"/>
      <protection/>
    </xf>
    <xf numFmtId="171" fontId="4" fillId="13" borderId="42" xfId="101" applyNumberFormat="1" applyFont="1" applyFill="1" applyBorder="1" applyAlignment="1">
      <alignment horizontal="center" vertical="center" wrapText="1"/>
      <protection/>
    </xf>
    <xf numFmtId="171" fontId="4" fillId="13" borderId="43" xfId="101" applyNumberFormat="1" applyFont="1" applyFill="1" applyBorder="1" applyAlignment="1">
      <alignment horizontal="center" vertical="center" wrapText="1"/>
      <protection/>
    </xf>
    <xf numFmtId="171" fontId="4" fillId="13" borderId="44" xfId="101" applyNumberFormat="1" applyFont="1" applyFill="1" applyBorder="1" applyAlignment="1">
      <alignment horizontal="center" vertical="center" wrapText="1"/>
      <protection/>
    </xf>
    <xf numFmtId="171" fontId="4" fillId="13" borderId="45" xfId="101" applyNumberFormat="1" applyFont="1" applyFill="1" applyBorder="1" applyAlignment="1">
      <alignment horizontal="center" wrapText="1"/>
      <protection/>
    </xf>
    <xf numFmtId="171" fontId="4" fillId="13" borderId="46" xfId="101" applyNumberFormat="1" applyFont="1" applyFill="1" applyBorder="1" applyAlignment="1">
      <alignment horizontal="center" wrapText="1"/>
      <protection/>
    </xf>
    <xf numFmtId="171" fontId="4" fillId="13" borderId="47" xfId="101" applyNumberFormat="1" applyFont="1" applyFill="1" applyBorder="1" applyAlignment="1">
      <alignment horizontal="center" wrapText="1"/>
      <protection/>
    </xf>
    <xf numFmtId="171" fontId="21" fillId="0" borderId="48" xfId="89" applyNumberFormat="1" applyFont="1" applyFill="1" applyBorder="1" applyAlignment="1">
      <alignment horizontal="center" vertical="center" wrapText="1"/>
    </xf>
    <xf numFmtId="171" fontId="4" fillId="0" borderId="39" xfId="101" applyNumberFormat="1" applyFont="1" applyFill="1" applyBorder="1" applyAlignment="1">
      <alignment horizontal="center" vertical="center" wrapText="1"/>
      <protection/>
    </xf>
    <xf numFmtId="171" fontId="4" fillId="0" borderId="40" xfId="101" applyNumberFormat="1" applyFont="1" applyFill="1" applyBorder="1" applyAlignment="1">
      <alignment horizontal="center" vertical="center" wrapText="1"/>
      <protection/>
    </xf>
    <xf numFmtId="171" fontId="4" fillId="54" borderId="49" xfId="101" applyNumberFormat="1" applyFont="1" applyFill="1" applyBorder="1" applyAlignment="1">
      <alignment horizontal="center" vertical="center" wrapText="1"/>
      <protection/>
    </xf>
    <xf numFmtId="171" fontId="21" fillId="0" borderId="50" xfId="94" applyNumberFormat="1" applyFont="1" applyFill="1" applyBorder="1" applyAlignment="1">
      <alignment horizontal="center" vertical="center" wrapText="1"/>
    </xf>
    <xf numFmtId="171" fontId="21" fillId="0" borderId="51" xfId="94" applyNumberFormat="1" applyFont="1" applyFill="1" applyBorder="1" applyAlignment="1">
      <alignment horizontal="center" vertical="center" wrapText="1"/>
    </xf>
    <xf numFmtId="171" fontId="4" fillId="0" borderId="52" xfId="94" applyNumberFormat="1" applyFont="1" applyFill="1" applyBorder="1" applyAlignment="1">
      <alignment horizontal="center" vertical="center" wrapText="1"/>
    </xf>
    <xf numFmtId="171" fontId="21" fillId="0" borderId="53" xfId="89" applyNumberFormat="1" applyFont="1" applyFill="1" applyBorder="1" applyAlignment="1">
      <alignment horizontal="center" vertical="center" wrapText="1"/>
    </xf>
    <xf numFmtId="171" fontId="21" fillId="0" borderId="54" xfId="89" applyNumberFormat="1" applyFont="1" applyFill="1" applyBorder="1" applyAlignment="1">
      <alignment horizontal="center" vertical="center" wrapText="1"/>
    </xf>
    <xf numFmtId="171" fontId="4" fillId="0" borderId="55" xfId="93" applyNumberFormat="1" applyFont="1" applyFill="1" applyBorder="1" applyAlignment="1">
      <alignment horizontal="center" vertical="center" wrapText="1"/>
    </xf>
    <xf numFmtId="171" fontId="4" fillId="0" borderId="56" xfId="93" applyNumberFormat="1" applyFont="1" applyFill="1" applyBorder="1" applyAlignment="1">
      <alignment horizontal="center" vertical="center" wrapText="1"/>
    </xf>
    <xf numFmtId="171" fontId="21" fillId="0" borderId="50" xfId="89" applyNumberFormat="1" applyFont="1" applyFill="1" applyBorder="1" applyAlignment="1">
      <alignment horizontal="center" vertical="center" wrapText="1"/>
    </xf>
    <xf numFmtId="171" fontId="21" fillId="0" borderId="57" xfId="89" applyNumberFormat="1" applyFont="1" applyFill="1" applyBorder="1" applyAlignment="1">
      <alignment horizontal="center" vertical="center" wrapText="1"/>
    </xf>
    <xf numFmtId="171" fontId="4" fillId="54" borderId="45" xfId="93" applyNumberFormat="1" applyFont="1" applyFill="1" applyBorder="1" applyAlignment="1">
      <alignment horizontal="center" vertical="center" wrapText="1"/>
    </xf>
    <xf numFmtId="171" fontId="4" fillId="54" borderId="58" xfId="93" applyNumberFormat="1" applyFont="1" applyFill="1" applyBorder="1" applyAlignment="1">
      <alignment horizontal="center" vertical="center" wrapText="1"/>
    </xf>
    <xf numFmtId="171" fontId="4" fillId="54" borderId="59" xfId="93" applyNumberFormat="1" applyFont="1" applyFill="1" applyBorder="1" applyAlignment="1">
      <alignment horizontal="center" vertical="center" wrapText="1"/>
    </xf>
    <xf numFmtId="171" fontId="4" fillId="0" borderId="45" xfId="93" applyNumberFormat="1" applyFont="1" applyFill="1" applyBorder="1" applyAlignment="1">
      <alignment horizontal="center" vertical="center" wrapText="1"/>
    </xf>
    <xf numFmtId="171" fontId="21" fillId="0" borderId="60" xfId="89" applyNumberFormat="1" applyFont="1" applyFill="1" applyBorder="1" applyAlignment="1">
      <alignment horizontal="center" vertical="center" wrapText="1"/>
    </xf>
    <xf numFmtId="2" fontId="21" fillId="0" borderId="54" xfId="89" applyNumberFormat="1" applyFont="1" applyFill="1" applyBorder="1" applyAlignment="1">
      <alignment horizontal="right" vertical="center" wrapText="1"/>
    </xf>
    <xf numFmtId="0" fontId="21" fillId="0" borderId="35" xfId="89" applyNumberFormat="1" applyFont="1" applyFill="1" applyBorder="1" applyAlignment="1">
      <alignment horizontal="right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4" fillId="54" borderId="41" xfId="101" applyNumberFormat="1" applyFont="1" applyFill="1" applyBorder="1" applyAlignment="1">
      <alignment horizontal="center" vertical="center" wrapText="1"/>
      <protection/>
    </xf>
    <xf numFmtId="171" fontId="4" fillId="0" borderId="41" xfId="101" applyNumberFormat="1" applyFont="1" applyFill="1" applyBorder="1" applyAlignment="1">
      <alignment horizontal="center" vertical="center" wrapText="1"/>
      <protection/>
    </xf>
    <xf numFmtId="171" fontId="4" fillId="13" borderId="61" xfId="102" applyNumberFormat="1" applyFont="1" applyFill="1" applyBorder="1" applyAlignment="1">
      <alignment horizontal="center" vertical="center" wrapText="1"/>
      <protection/>
    </xf>
    <xf numFmtId="2" fontId="21" fillId="0" borderId="57" xfId="89" applyNumberFormat="1" applyFont="1" applyFill="1" applyBorder="1" applyAlignment="1">
      <alignment horizontal="right" vertical="center" wrapText="1"/>
    </xf>
    <xf numFmtId="171" fontId="21" fillId="54" borderId="23" xfId="94" applyNumberFormat="1" applyFont="1" applyFill="1" applyBorder="1" applyAlignment="1">
      <alignment horizontal="center" vertical="center" wrapText="1"/>
    </xf>
    <xf numFmtId="171" fontId="21" fillId="54" borderId="27" xfId="89" applyNumberFormat="1" applyFont="1" applyFill="1" applyBorder="1" applyAlignment="1">
      <alignment horizontal="center" vertical="center" wrapText="1"/>
    </xf>
    <xf numFmtId="171" fontId="21" fillId="54" borderId="36" xfId="94" applyNumberFormat="1" applyFont="1" applyFill="1" applyBorder="1" applyAlignment="1">
      <alignment horizontal="center" vertical="center" wrapText="1"/>
    </xf>
    <xf numFmtId="171" fontId="21" fillId="0" borderId="39" xfId="89" applyNumberFormat="1" applyFont="1" applyFill="1" applyBorder="1" applyAlignment="1">
      <alignment horizontal="center" vertical="center" wrapText="1"/>
    </xf>
    <xf numFmtId="171" fontId="4" fillId="54" borderId="62" xfId="93" applyNumberFormat="1" applyFont="1" applyFill="1" applyBorder="1" applyAlignment="1">
      <alignment horizontal="center" vertical="center" wrapText="1"/>
    </xf>
    <xf numFmtId="171" fontId="21" fillId="0" borderId="29" xfId="94" applyNumberFormat="1" applyFont="1" applyFill="1" applyBorder="1" applyAlignment="1">
      <alignment horizontal="center" vertical="center" wrapText="1"/>
    </xf>
    <xf numFmtId="171" fontId="21" fillId="0" borderId="30" xfId="89" applyNumberFormat="1" applyFont="1" applyFill="1" applyBorder="1" applyAlignment="1">
      <alignment horizontal="center" vertical="center" wrapText="1"/>
    </xf>
    <xf numFmtId="171" fontId="21" fillId="0" borderId="41" xfId="89" applyNumberFormat="1" applyFont="1" applyFill="1" applyBorder="1" applyAlignment="1">
      <alignment horizontal="center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4" fillId="13" borderId="63" xfId="101" applyNumberFormat="1" applyFont="1" applyFill="1" applyBorder="1" applyAlignment="1">
      <alignment horizontal="center" vertical="center" wrapText="1"/>
      <protection/>
    </xf>
    <xf numFmtId="171" fontId="4" fillId="13" borderId="64" xfId="101" applyNumberFormat="1" applyFont="1" applyFill="1" applyBorder="1" applyAlignment="1">
      <alignment horizontal="center" vertical="center" wrapText="1"/>
      <protection/>
    </xf>
    <xf numFmtId="171" fontId="4" fillId="13" borderId="65" xfId="101" applyNumberFormat="1" applyFont="1" applyFill="1" applyBorder="1" applyAlignment="1">
      <alignment horizontal="center" vertical="center" wrapText="1"/>
      <protection/>
    </xf>
    <xf numFmtId="49" fontId="4" fillId="13" borderId="63" xfId="101" applyNumberFormat="1" applyFont="1" applyFill="1" applyBorder="1" applyAlignment="1">
      <alignment horizontal="center" vertical="center" wrapText="1"/>
      <protection/>
    </xf>
    <xf numFmtId="49" fontId="4" fillId="13" borderId="64" xfId="101" applyNumberFormat="1" applyFont="1" applyFill="1" applyBorder="1" applyAlignment="1">
      <alignment horizontal="center" vertical="center" wrapText="1"/>
      <protection/>
    </xf>
    <xf numFmtId="49" fontId="4" fillId="13" borderId="65" xfId="101" applyNumberFormat="1" applyFont="1" applyFill="1" applyBorder="1" applyAlignment="1">
      <alignment horizontal="center" vertical="center" wrapText="1"/>
      <protection/>
    </xf>
    <xf numFmtId="171" fontId="4" fillId="0" borderId="25" xfId="102" applyNumberFormat="1" applyFont="1" applyFill="1" applyBorder="1" applyAlignment="1">
      <alignment horizontal="center" vertical="center" wrapText="1"/>
      <protection/>
    </xf>
    <xf numFmtId="171" fontId="4" fillId="0" borderId="30" xfId="102" applyNumberFormat="1" applyFont="1" applyFill="1" applyBorder="1" applyAlignment="1">
      <alignment horizontal="center" vertical="center" wrapText="1"/>
      <protection/>
    </xf>
    <xf numFmtId="171" fontId="4" fillId="13" borderId="32" xfId="101" applyNumberFormat="1" applyFont="1" applyFill="1" applyBorder="1" applyAlignment="1">
      <alignment horizontal="center" vertical="center" wrapText="1"/>
      <protection/>
    </xf>
    <xf numFmtId="171" fontId="4" fillId="13" borderId="41" xfId="101" applyNumberFormat="1" applyFont="1" applyFill="1" applyBorder="1" applyAlignment="1">
      <alignment horizontal="center" vertical="center" wrapText="1"/>
      <protection/>
    </xf>
    <xf numFmtId="171" fontId="4" fillId="13" borderId="25" xfId="101" applyNumberFormat="1" applyFont="1" applyFill="1" applyBorder="1" applyAlignment="1">
      <alignment horizontal="center" vertical="center" wrapText="1"/>
      <protection/>
    </xf>
    <xf numFmtId="171" fontId="4" fillId="13" borderId="30" xfId="101" applyNumberFormat="1" applyFont="1" applyFill="1" applyBorder="1" applyAlignment="1">
      <alignment horizontal="center" vertical="center" wrapText="1"/>
      <protection/>
    </xf>
    <xf numFmtId="171" fontId="4" fillId="54" borderId="32" xfId="101" applyNumberFormat="1" applyFont="1" applyFill="1" applyBorder="1" applyAlignment="1">
      <alignment horizontal="center" vertical="center" wrapText="1"/>
      <protection/>
    </xf>
    <xf numFmtId="171" fontId="4" fillId="54" borderId="41" xfId="101" applyNumberFormat="1" applyFont="1" applyFill="1" applyBorder="1" applyAlignment="1">
      <alignment horizontal="center" vertical="center" wrapText="1"/>
      <protection/>
    </xf>
    <xf numFmtId="171" fontId="24" fillId="54" borderId="45" xfId="101" applyNumberFormat="1" applyFont="1" applyFill="1" applyBorder="1" applyAlignment="1">
      <alignment horizontal="center" vertical="center" wrapText="1"/>
      <protection/>
    </xf>
    <xf numFmtId="171" fontId="24" fillId="54" borderId="47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4" fillId="0" borderId="50" xfId="102" applyNumberFormat="1" applyFont="1" applyFill="1" applyBorder="1" applyAlignment="1">
      <alignment horizontal="center" vertical="center" wrapText="1"/>
      <protection/>
    </xf>
    <xf numFmtId="171" fontId="4" fillId="0" borderId="66" xfId="102" applyNumberFormat="1" applyFont="1" applyFill="1" applyBorder="1" applyAlignment="1">
      <alignment horizontal="center" vertical="center" wrapText="1"/>
      <protection/>
    </xf>
    <xf numFmtId="171" fontId="4" fillId="54" borderId="50" xfId="102" applyNumberFormat="1" applyFont="1" applyFill="1" applyBorder="1" applyAlignment="1">
      <alignment horizontal="center" vertical="center" wrapText="1"/>
      <protection/>
    </xf>
    <xf numFmtId="171" fontId="4" fillId="54" borderId="66" xfId="102" applyNumberFormat="1" applyFont="1" applyFill="1" applyBorder="1" applyAlignment="1">
      <alignment horizontal="center" vertical="center" wrapText="1"/>
      <protection/>
    </xf>
    <xf numFmtId="171" fontId="4" fillId="13" borderId="55" xfId="101" applyNumberFormat="1" applyFont="1" applyFill="1" applyBorder="1" applyAlignment="1">
      <alignment horizontal="center" vertical="center" wrapText="1"/>
      <protection/>
    </xf>
    <xf numFmtId="171" fontId="4" fillId="13" borderId="67" xfId="101" applyNumberFormat="1" applyFont="1" applyFill="1" applyBorder="1" applyAlignment="1">
      <alignment horizontal="center" vertical="center" wrapText="1"/>
      <protection/>
    </xf>
    <xf numFmtId="171" fontId="4" fillId="13" borderId="59" xfId="101" applyNumberFormat="1" applyFont="1" applyFill="1" applyBorder="1" applyAlignment="1">
      <alignment horizontal="center" vertical="center" wrapText="1"/>
      <protection/>
    </xf>
    <xf numFmtId="171" fontId="4" fillId="54" borderId="25" xfId="102" applyNumberFormat="1" applyFont="1" applyFill="1" applyBorder="1" applyAlignment="1">
      <alignment horizontal="center" vertical="center" wrapText="1"/>
      <protection/>
    </xf>
    <xf numFmtId="171" fontId="4" fillId="54" borderId="30" xfId="102" applyNumberFormat="1" applyFont="1" applyFill="1" applyBorder="1" applyAlignment="1">
      <alignment horizontal="center" vertical="center" wrapText="1"/>
      <protection/>
    </xf>
    <xf numFmtId="171" fontId="24" fillId="0" borderId="45" xfId="101" applyNumberFormat="1" applyFont="1" applyFill="1" applyBorder="1" applyAlignment="1">
      <alignment horizontal="center" vertical="center" wrapText="1"/>
      <protection/>
    </xf>
    <xf numFmtId="171" fontId="24" fillId="0" borderId="47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49" fontId="4" fillId="13" borderId="63" xfId="102" applyNumberFormat="1" applyFont="1" applyFill="1" applyBorder="1" applyAlignment="1">
      <alignment horizontal="center" vertical="center" wrapText="1"/>
      <protection/>
    </xf>
    <xf numFmtId="49" fontId="4" fillId="13" borderId="64" xfId="102" applyNumberFormat="1" applyFont="1" applyFill="1" applyBorder="1" applyAlignment="1">
      <alignment horizontal="center" vertical="center" wrapText="1"/>
      <protection/>
    </xf>
    <xf numFmtId="49" fontId="4" fillId="13" borderId="65" xfId="102" applyNumberFormat="1" applyFont="1" applyFill="1" applyBorder="1" applyAlignment="1">
      <alignment horizontal="center" vertical="center" wrapText="1"/>
      <protection/>
    </xf>
    <xf numFmtId="171" fontId="4" fillId="13" borderId="68" xfId="102" applyNumberFormat="1" applyFont="1" applyFill="1" applyBorder="1" applyAlignment="1">
      <alignment horizontal="center" vertical="center" wrapText="1"/>
      <protection/>
    </xf>
    <xf numFmtId="171" fontId="4" fillId="13" borderId="69" xfId="102" applyNumberFormat="1" applyFont="1" applyFill="1" applyBorder="1" applyAlignment="1">
      <alignment horizontal="center" vertical="center" wrapText="1"/>
      <protection/>
    </xf>
    <xf numFmtId="171" fontId="4" fillId="13" borderId="70" xfId="102" applyNumberFormat="1" applyFont="1" applyFill="1" applyBorder="1" applyAlignment="1">
      <alignment horizontal="center" vertical="center" wrapText="1"/>
      <protection/>
    </xf>
    <xf numFmtId="171" fontId="4" fillId="13" borderId="71" xfId="102" applyNumberFormat="1" applyFont="1" applyFill="1" applyBorder="1" applyAlignment="1">
      <alignment horizontal="center" vertical="center" wrapText="1"/>
      <protection/>
    </xf>
    <xf numFmtId="171" fontId="4" fillId="13" borderId="0" xfId="102" applyNumberFormat="1" applyFont="1" applyFill="1" applyBorder="1" applyAlignment="1">
      <alignment horizontal="center" vertical="center" wrapText="1"/>
      <protection/>
    </xf>
    <xf numFmtId="171" fontId="4" fillId="13" borderId="37" xfId="102" applyNumberFormat="1" applyFont="1" applyFill="1" applyBorder="1" applyAlignment="1">
      <alignment horizontal="center" vertical="center" wrapText="1"/>
      <protection/>
    </xf>
    <xf numFmtId="171" fontId="4" fillId="13" borderId="72" xfId="102" applyNumberFormat="1" applyFont="1" applyFill="1" applyBorder="1" applyAlignment="1">
      <alignment horizontal="center" vertical="center" wrapText="1"/>
      <protection/>
    </xf>
    <xf numFmtId="171" fontId="4" fillId="13" borderId="61" xfId="102" applyNumberFormat="1" applyFont="1" applyFill="1" applyBorder="1" applyAlignment="1">
      <alignment horizontal="center" vertical="center" wrapText="1"/>
      <protection/>
    </xf>
    <xf numFmtId="171" fontId="4" fillId="13" borderId="62" xfId="102" applyNumberFormat="1" applyFont="1" applyFill="1" applyBorder="1" applyAlignment="1">
      <alignment horizontal="center" vertical="center" wrapText="1"/>
      <protection/>
    </xf>
    <xf numFmtId="171" fontId="4" fillId="0" borderId="32" xfId="101" applyNumberFormat="1" applyFont="1" applyFill="1" applyBorder="1" applyAlignment="1">
      <alignment horizontal="center" vertical="center" wrapText="1"/>
      <protection/>
    </xf>
    <xf numFmtId="171" fontId="4" fillId="0" borderId="41" xfId="101" applyNumberFormat="1" applyFont="1" applyFill="1" applyBorder="1" applyAlignment="1">
      <alignment horizontal="center" vertical="center" wrapText="1"/>
      <protection/>
    </xf>
    <xf numFmtId="171" fontId="4" fillId="0" borderId="25" xfId="101" applyNumberFormat="1" applyFont="1" applyFill="1" applyBorder="1" applyAlignment="1">
      <alignment horizontal="center" vertical="center" wrapText="1"/>
      <protection/>
    </xf>
    <xf numFmtId="171" fontId="4" fillId="0" borderId="30" xfId="101" applyNumberFormat="1" applyFont="1" applyFill="1" applyBorder="1" applyAlignment="1">
      <alignment horizontal="center" vertical="center" wrapText="1"/>
      <protection/>
    </xf>
    <xf numFmtId="49" fontId="4" fillId="13" borderId="68" xfId="101" applyNumberFormat="1" applyFont="1" applyFill="1" applyBorder="1" applyAlignment="1">
      <alignment horizontal="center" vertical="center" wrapText="1"/>
      <protection/>
    </xf>
    <xf numFmtId="49" fontId="4" fillId="13" borderId="69" xfId="101" applyNumberFormat="1" applyFont="1" applyFill="1" applyBorder="1" applyAlignment="1">
      <alignment horizontal="center" vertical="center" wrapText="1"/>
      <protection/>
    </xf>
    <xf numFmtId="49" fontId="4" fillId="13" borderId="70" xfId="101" applyNumberFormat="1" applyFont="1" applyFill="1" applyBorder="1" applyAlignment="1">
      <alignment horizontal="center" vertical="center" wrapText="1"/>
      <protection/>
    </xf>
    <xf numFmtId="171" fontId="4" fillId="13" borderId="25" xfId="101" applyNumberFormat="1" applyFont="1" applyFill="1" applyBorder="1" applyAlignment="1">
      <alignment horizontal="center" wrapText="1"/>
      <protection/>
    </xf>
    <xf numFmtId="171" fontId="4" fillId="13" borderId="30" xfId="101" applyNumberFormat="1" applyFont="1" applyFill="1" applyBorder="1" applyAlignment="1">
      <alignment horizontal="center" wrapText="1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70" zoomScaleNormal="65" zoomScaleSheetLayoutView="70" zoomScalePageLayoutView="0" workbookViewId="0" topLeftCell="A1">
      <selection activeCell="L10" sqref="L10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49" customWidth="1"/>
    <col min="4" max="4" width="19.8515625" style="50" bestFit="1" customWidth="1"/>
    <col min="5" max="5" width="20.57421875" style="50" customWidth="1"/>
    <col min="6" max="6" width="21.57421875" style="50" bestFit="1" customWidth="1"/>
    <col min="7" max="7" width="19.57421875" style="50" bestFit="1" customWidth="1"/>
    <col min="8" max="8" width="17.140625" style="50" bestFit="1" customWidth="1"/>
    <col min="9" max="9" width="19.8515625" style="50" customWidth="1"/>
    <col min="10" max="10" width="21.57421875" style="48" bestFit="1" customWidth="1"/>
    <col min="11" max="11" width="19.57421875" style="48" bestFit="1" customWidth="1"/>
    <col min="12" max="12" width="21.7109375" style="48" customWidth="1"/>
    <col min="13" max="14" width="19.8515625" style="65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62"/>
      <c r="N1" s="62"/>
    </row>
    <row r="2" spans="2:14" ht="60" customHeight="1">
      <c r="B2" s="113" t="s">
        <v>54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63"/>
      <c r="N2" s="63"/>
    </row>
    <row r="3" spans="3:14" ht="26.25" customHeight="1" thickBot="1">
      <c r="C3" s="1"/>
      <c r="D3" s="4"/>
      <c r="E3" s="4"/>
      <c r="F3" s="4"/>
      <c r="G3" s="4"/>
      <c r="H3" s="4"/>
      <c r="I3" s="4"/>
      <c r="J3" s="4"/>
      <c r="K3" s="4"/>
      <c r="L3" s="4"/>
      <c r="M3" s="36"/>
      <c r="N3" s="36"/>
    </row>
    <row r="4" spans="2:15" ht="21" customHeight="1">
      <c r="B4" s="122" t="s">
        <v>1</v>
      </c>
      <c r="C4" s="123"/>
      <c r="D4" s="114" t="s">
        <v>2</v>
      </c>
      <c r="E4" s="115"/>
      <c r="F4" s="115"/>
      <c r="G4" s="115"/>
      <c r="H4" s="115"/>
      <c r="I4" s="116"/>
      <c r="J4" s="117" t="s">
        <v>55</v>
      </c>
      <c r="K4" s="118"/>
      <c r="L4" s="119"/>
      <c r="M4" s="55"/>
      <c r="N4" s="55"/>
      <c r="O4" s="14"/>
    </row>
    <row r="5" spans="2:15" ht="27" customHeight="1" thickBot="1">
      <c r="B5" s="124" t="s">
        <v>3</v>
      </c>
      <c r="C5" s="125"/>
      <c r="D5" s="5" t="s">
        <v>4</v>
      </c>
      <c r="E5" s="6" t="s">
        <v>5</v>
      </c>
      <c r="F5" s="6" t="s">
        <v>6</v>
      </c>
      <c r="G5" s="6" t="s">
        <v>48</v>
      </c>
      <c r="H5" s="7" t="s">
        <v>8</v>
      </c>
      <c r="I5" s="8" t="s">
        <v>9</v>
      </c>
      <c r="J5" s="5" t="s">
        <v>0</v>
      </c>
      <c r="K5" s="7" t="s">
        <v>10</v>
      </c>
      <c r="L5" s="9" t="s">
        <v>11</v>
      </c>
      <c r="M5" s="53"/>
      <c r="N5" s="53"/>
      <c r="O5" s="14"/>
    </row>
    <row r="6" spans="2:15" ht="21" customHeight="1">
      <c r="B6" s="120" t="s">
        <v>12</v>
      </c>
      <c r="C6" s="121"/>
      <c r="D6" s="105"/>
      <c r="E6" s="105"/>
      <c r="F6" s="105"/>
      <c r="G6" s="105"/>
      <c r="H6" s="105">
        <v>282.55309</v>
      </c>
      <c r="I6" s="11">
        <f>+SUM(D6:H6)</f>
        <v>282.55309</v>
      </c>
      <c r="J6" s="12">
        <v>282.55309</v>
      </c>
      <c r="K6" s="108">
        <v>0</v>
      </c>
      <c r="L6" s="112">
        <v>15329.513</v>
      </c>
      <c r="M6" s="54"/>
      <c r="N6" s="54"/>
      <c r="O6" s="14"/>
    </row>
    <row r="7" spans="2:14" s="14" customFormat="1" ht="21" customHeight="1">
      <c r="B7" s="120" t="s">
        <v>49</v>
      </c>
      <c r="C7" s="121"/>
      <c r="D7" s="105"/>
      <c r="E7" s="105"/>
      <c r="F7" s="105"/>
      <c r="G7" s="105"/>
      <c r="H7" s="105"/>
      <c r="I7" s="11"/>
      <c r="J7" s="12"/>
      <c r="K7" s="13"/>
      <c r="L7" s="19"/>
      <c r="M7" s="51"/>
      <c r="N7" s="51"/>
    </row>
    <row r="8" spans="2:14" s="14" customFormat="1" ht="21" customHeight="1">
      <c r="B8" s="120" t="s">
        <v>13</v>
      </c>
      <c r="C8" s="121"/>
      <c r="D8" s="105"/>
      <c r="E8" s="105"/>
      <c r="F8" s="105"/>
      <c r="G8" s="105"/>
      <c r="H8" s="105">
        <v>0.03774</v>
      </c>
      <c r="I8" s="11">
        <f aca="true" t="shared" si="0" ref="I8:I19">+SUM(D8:H8)</f>
        <v>0.03774</v>
      </c>
      <c r="J8" s="12">
        <v>0.03774</v>
      </c>
      <c r="K8" s="13">
        <f>+L8/I8</f>
        <v>79.62374138844726</v>
      </c>
      <c r="L8" s="19">
        <v>3.005</v>
      </c>
      <c r="M8" s="51"/>
      <c r="N8" s="51"/>
    </row>
    <row r="9" spans="2:14" s="14" customFormat="1" ht="21" customHeight="1">
      <c r="B9" s="120" t="s">
        <v>14</v>
      </c>
      <c r="C9" s="121"/>
      <c r="D9" s="105"/>
      <c r="E9" s="105"/>
      <c r="F9" s="105"/>
      <c r="G9" s="105"/>
      <c r="H9" s="105"/>
      <c r="I9" s="11"/>
      <c r="J9" s="12"/>
      <c r="K9" s="13"/>
      <c r="L9" s="19"/>
      <c r="M9" s="51"/>
      <c r="N9" s="51"/>
    </row>
    <row r="10" spans="2:14" s="14" customFormat="1" ht="21" customHeight="1">
      <c r="B10" s="120" t="s">
        <v>15</v>
      </c>
      <c r="C10" s="121"/>
      <c r="D10" s="105"/>
      <c r="E10" s="105"/>
      <c r="F10" s="105"/>
      <c r="G10" s="105"/>
      <c r="H10" s="105">
        <v>5.824540000000002</v>
      </c>
      <c r="I10" s="11">
        <f t="shared" si="0"/>
        <v>5.824540000000002</v>
      </c>
      <c r="J10" s="12">
        <v>5.824540000000002</v>
      </c>
      <c r="K10" s="13">
        <f aca="true" t="shared" si="1" ref="K10:K19">+L10/I10</f>
        <v>68.06786458673129</v>
      </c>
      <c r="L10" s="19">
        <v>396.46399999999994</v>
      </c>
      <c r="M10" s="51"/>
      <c r="N10" s="51"/>
    </row>
    <row r="11" spans="2:14" s="14" customFormat="1" ht="21" customHeight="1">
      <c r="B11" s="120" t="s">
        <v>16</v>
      </c>
      <c r="C11" s="121"/>
      <c r="D11" s="105"/>
      <c r="E11" s="105"/>
      <c r="F11" s="105">
        <v>622.5401699999999</v>
      </c>
      <c r="G11" s="105"/>
      <c r="H11" s="105"/>
      <c r="I11" s="11">
        <f t="shared" si="0"/>
        <v>622.5401699999999</v>
      </c>
      <c r="J11" s="12">
        <v>622.5401699999999</v>
      </c>
      <c r="K11" s="13">
        <f t="shared" si="1"/>
        <v>68.8081911244378</v>
      </c>
      <c r="L11" s="19">
        <v>42835.86299999999</v>
      </c>
      <c r="M11" s="51"/>
      <c r="N11" s="51"/>
    </row>
    <row r="12" spans="2:14" s="14" customFormat="1" ht="21" customHeight="1">
      <c r="B12" s="120" t="s">
        <v>17</v>
      </c>
      <c r="C12" s="121"/>
      <c r="D12" s="105">
        <v>380.29969</v>
      </c>
      <c r="E12" s="105">
        <v>210.01051999999999</v>
      </c>
      <c r="F12" s="105"/>
      <c r="G12" s="105"/>
      <c r="H12" s="105"/>
      <c r="I12" s="11">
        <f>+SUM(D12:H12)</f>
        <v>590.31021</v>
      </c>
      <c r="J12" s="12">
        <v>590.31021</v>
      </c>
      <c r="K12" s="13">
        <v>0</v>
      </c>
      <c r="L12" s="19">
        <v>44547.001000000004</v>
      </c>
      <c r="M12" s="51"/>
      <c r="N12" s="51"/>
    </row>
    <row r="13" spans="2:14" s="14" customFormat="1" ht="21" customHeight="1">
      <c r="B13" s="120" t="s">
        <v>18</v>
      </c>
      <c r="C13" s="121"/>
      <c r="D13" s="105"/>
      <c r="E13" s="105">
        <v>23.983769999999957</v>
      </c>
      <c r="F13" s="105"/>
      <c r="G13" s="105"/>
      <c r="H13" s="105">
        <v>438.25575000000345</v>
      </c>
      <c r="I13" s="11">
        <f t="shared" si="0"/>
        <v>462.2395200000034</v>
      </c>
      <c r="J13" s="12">
        <v>462.2395200000034</v>
      </c>
      <c r="K13" s="13">
        <f>+L13/I13</f>
        <v>98.6265086118116</v>
      </c>
      <c r="L13" s="19">
        <v>45589.06999999999</v>
      </c>
      <c r="M13" s="51"/>
      <c r="N13" s="51"/>
    </row>
    <row r="14" spans="2:14" s="14" customFormat="1" ht="21" customHeight="1">
      <c r="B14" s="120" t="s">
        <v>19</v>
      </c>
      <c r="C14" s="121"/>
      <c r="D14" s="105"/>
      <c r="E14" s="105"/>
      <c r="F14" s="105"/>
      <c r="G14" s="105"/>
      <c r="H14" s="105"/>
      <c r="I14" s="11"/>
      <c r="J14" s="12"/>
      <c r="K14" s="13"/>
      <c r="L14" s="106"/>
      <c r="M14" s="51"/>
      <c r="N14" s="51"/>
    </row>
    <row r="15" spans="2:14" s="14" customFormat="1" ht="21" customHeight="1">
      <c r="B15" s="120" t="s">
        <v>50</v>
      </c>
      <c r="C15" s="121"/>
      <c r="D15" s="105">
        <v>103.42018</v>
      </c>
      <c r="E15" s="105"/>
      <c r="F15" s="105"/>
      <c r="G15" s="105"/>
      <c r="H15" s="105">
        <v>0.38369</v>
      </c>
      <c r="I15" s="11">
        <f t="shared" si="0"/>
        <v>103.80387</v>
      </c>
      <c r="J15" s="12">
        <v>103.80387</v>
      </c>
      <c r="K15" s="13">
        <f>+L15/I15</f>
        <v>83.27897601505609</v>
      </c>
      <c r="L15" s="19">
        <v>8644.68</v>
      </c>
      <c r="M15" s="51"/>
      <c r="N15" s="51"/>
    </row>
    <row r="16" spans="2:14" s="14" customFormat="1" ht="21" customHeight="1">
      <c r="B16" s="120" t="s">
        <v>20</v>
      </c>
      <c r="C16" s="121"/>
      <c r="D16" s="105"/>
      <c r="E16" s="105">
        <v>74.18425999999995</v>
      </c>
      <c r="F16" s="105"/>
      <c r="G16" s="105"/>
      <c r="H16" s="105"/>
      <c r="I16" s="11">
        <f t="shared" si="0"/>
        <v>74.18425999999995</v>
      </c>
      <c r="J16" s="12">
        <v>74.18425999999995</v>
      </c>
      <c r="K16" s="13">
        <f t="shared" si="1"/>
        <v>101.28159261816464</v>
      </c>
      <c r="L16" s="106">
        <v>7513.500000000002</v>
      </c>
      <c r="M16" s="51"/>
      <c r="N16" s="51"/>
    </row>
    <row r="17" spans="2:14" s="14" customFormat="1" ht="21" customHeight="1">
      <c r="B17" s="120" t="s">
        <v>21</v>
      </c>
      <c r="C17" s="121"/>
      <c r="D17" s="105"/>
      <c r="E17" s="105"/>
      <c r="F17" s="105"/>
      <c r="G17" s="105"/>
      <c r="H17" s="105">
        <v>0.23273</v>
      </c>
      <c r="I17" s="11">
        <f t="shared" si="0"/>
        <v>0.23273</v>
      </c>
      <c r="J17" s="12">
        <v>0.23273</v>
      </c>
      <c r="K17" s="13">
        <f>+L17/I17</f>
        <v>125.48876380354918</v>
      </c>
      <c r="L17" s="106">
        <v>29.205</v>
      </c>
      <c r="M17" s="51"/>
      <c r="N17" s="51"/>
    </row>
    <row r="18" spans="2:14" s="14" customFormat="1" ht="21" customHeight="1">
      <c r="B18" s="120" t="s">
        <v>22</v>
      </c>
      <c r="C18" s="121"/>
      <c r="D18" s="105">
        <v>759.8508699999996</v>
      </c>
      <c r="E18" s="105">
        <v>163.39533</v>
      </c>
      <c r="F18" s="105"/>
      <c r="G18" s="105"/>
      <c r="H18" s="105">
        <v>87.30519999999996</v>
      </c>
      <c r="I18" s="11">
        <f t="shared" si="0"/>
        <v>1010.5513999999996</v>
      </c>
      <c r="J18" s="12">
        <v>1010.5513999999996</v>
      </c>
      <c r="K18" s="13">
        <f t="shared" si="1"/>
        <v>64.4727452755001</v>
      </c>
      <c r="L18" s="106">
        <v>65153.022999999994</v>
      </c>
      <c r="M18" s="51"/>
      <c r="N18" s="51"/>
    </row>
    <row r="19" spans="2:14" s="14" customFormat="1" ht="21" customHeight="1">
      <c r="B19" s="120" t="s">
        <v>51</v>
      </c>
      <c r="C19" s="121"/>
      <c r="D19" s="105">
        <v>231.5349</v>
      </c>
      <c r="E19" s="105">
        <v>429.11638000000005</v>
      </c>
      <c r="F19" s="105"/>
      <c r="G19" s="105"/>
      <c r="H19" s="105"/>
      <c r="I19" s="11">
        <f t="shared" si="0"/>
        <v>660.65128</v>
      </c>
      <c r="J19" s="12">
        <v>660.65128</v>
      </c>
      <c r="K19" s="13">
        <f t="shared" si="1"/>
        <v>63.68295540122164</v>
      </c>
      <c r="L19" s="106">
        <v>42072.225999999995</v>
      </c>
      <c r="M19" s="51"/>
      <c r="N19" s="51"/>
    </row>
    <row r="20" spans="2:14" s="14" customFormat="1" ht="21" customHeight="1">
      <c r="B20" s="120" t="s">
        <v>52</v>
      </c>
      <c r="C20" s="121"/>
      <c r="D20" s="105"/>
      <c r="E20" s="105"/>
      <c r="F20" s="105"/>
      <c r="G20" s="105"/>
      <c r="H20" s="105"/>
      <c r="I20" s="11"/>
      <c r="J20" s="12"/>
      <c r="K20" s="13"/>
      <c r="L20" s="106"/>
      <c r="M20" s="51"/>
      <c r="N20" s="51"/>
    </row>
    <row r="21" spans="2:14" s="14" customFormat="1" ht="21" customHeight="1" thickBot="1">
      <c r="B21" s="131" t="s">
        <v>23</v>
      </c>
      <c r="C21" s="132"/>
      <c r="D21" s="105"/>
      <c r="E21" s="105"/>
      <c r="F21" s="105"/>
      <c r="G21" s="105"/>
      <c r="H21" s="105"/>
      <c r="I21" s="85"/>
      <c r="J21" s="90"/>
      <c r="K21" s="91"/>
      <c r="L21" s="15"/>
      <c r="M21" s="51"/>
      <c r="N21" s="51"/>
    </row>
    <row r="22" spans="2:15" ht="21" customHeight="1" thickBot="1">
      <c r="B22" s="128" t="s">
        <v>24</v>
      </c>
      <c r="C22" s="129"/>
      <c r="D22" s="92">
        <f>+SUM(D6:D21)</f>
        <v>1475.1056399999998</v>
      </c>
      <c r="E22" s="93">
        <f aca="true" t="shared" si="2" ref="E22:K22">+SUM(E6:E21)</f>
        <v>900.69026</v>
      </c>
      <c r="F22" s="93">
        <f t="shared" si="2"/>
        <v>622.5401699999999</v>
      </c>
      <c r="G22" s="93">
        <f t="shared" si="2"/>
        <v>0</v>
      </c>
      <c r="H22" s="93">
        <f t="shared" si="2"/>
        <v>814.5927400000032</v>
      </c>
      <c r="I22" s="94">
        <f t="shared" si="2"/>
        <v>3812.928810000003</v>
      </c>
      <c r="J22" s="92">
        <f t="shared" si="2"/>
        <v>3812.928810000003</v>
      </c>
      <c r="K22" s="93">
        <f t="shared" si="2"/>
        <v>753.3313388249196</v>
      </c>
      <c r="L22" s="109">
        <f>+SUM(L6:L21)</f>
        <v>272113.54999999993</v>
      </c>
      <c r="M22" s="61"/>
      <c r="N22" s="61"/>
      <c r="O22" s="14"/>
    </row>
    <row r="23" spans="2:16" s="16" customFormat="1" ht="21" customHeight="1" thickBot="1">
      <c r="B23" s="130"/>
      <c r="C23" s="130"/>
      <c r="D23" s="20"/>
      <c r="E23" s="20"/>
      <c r="F23" s="20"/>
      <c r="G23" s="20"/>
      <c r="H23" s="20"/>
      <c r="I23" s="20"/>
      <c r="J23" s="4"/>
      <c r="K23" s="23"/>
      <c r="L23" s="39"/>
      <c r="M23" s="56"/>
      <c r="N23" s="56"/>
      <c r="P23" s="16" t="s">
        <v>25</v>
      </c>
    </row>
    <row r="24" spans="2:15" ht="39" customHeight="1">
      <c r="B24" s="126" t="s">
        <v>3</v>
      </c>
      <c r="C24" s="127"/>
      <c r="D24" s="66" t="s">
        <v>26</v>
      </c>
      <c r="E24" s="67" t="s">
        <v>27</v>
      </c>
      <c r="F24" s="67" t="s">
        <v>7</v>
      </c>
      <c r="G24" s="67" t="s">
        <v>28</v>
      </c>
      <c r="H24" s="68" t="s">
        <v>8</v>
      </c>
      <c r="I24" s="69" t="s">
        <v>9</v>
      </c>
      <c r="J24" s="70" t="s">
        <v>0</v>
      </c>
      <c r="K24" s="71" t="s">
        <v>10</v>
      </c>
      <c r="L24" s="72" t="s">
        <v>11</v>
      </c>
      <c r="M24" s="53"/>
      <c r="N24" s="53"/>
      <c r="O24" s="14"/>
    </row>
    <row r="25" spans="2:15" ht="21" customHeight="1">
      <c r="B25" s="138" t="s">
        <v>29</v>
      </c>
      <c r="C25" s="139"/>
      <c r="D25" s="17"/>
      <c r="E25" s="107"/>
      <c r="F25" s="107"/>
      <c r="G25" s="107"/>
      <c r="H25" s="18">
        <v>0.6288931875968992</v>
      </c>
      <c r="I25" s="11">
        <f>+SUM(D25:H25)</f>
        <v>0.6288931875968992</v>
      </c>
      <c r="J25" s="12">
        <v>0.6288931875968992</v>
      </c>
      <c r="K25" s="13">
        <v>0</v>
      </c>
      <c r="L25" s="19">
        <v>74.78399999999999</v>
      </c>
      <c r="M25" s="51"/>
      <c r="N25" s="51"/>
      <c r="O25" s="14"/>
    </row>
    <row r="26" spans="2:15" ht="21" customHeight="1" thickBot="1">
      <c r="B26" s="133" t="s">
        <v>30</v>
      </c>
      <c r="C26" s="134"/>
      <c r="D26" s="17">
        <v>0.42682410564784046</v>
      </c>
      <c r="E26" s="107">
        <v>0.23687460033222588</v>
      </c>
      <c r="F26" s="107"/>
      <c r="G26" s="107">
        <v>0.031450000000000006</v>
      </c>
      <c r="H26" s="18">
        <v>8.662457037430784</v>
      </c>
      <c r="I26" s="85">
        <f>+SUM(D26:H26)</f>
        <v>9.35760574341085</v>
      </c>
      <c r="J26" s="90">
        <v>9.35760574341085</v>
      </c>
      <c r="K26" s="91">
        <f>+L26/I26</f>
        <v>298.38166690941017</v>
      </c>
      <c r="L26" s="19">
        <v>2792.138</v>
      </c>
      <c r="M26" s="51"/>
      <c r="N26" s="51"/>
      <c r="O26" s="14"/>
    </row>
    <row r="27" spans="2:15" ht="21" customHeight="1" thickBot="1">
      <c r="B27" s="128" t="s">
        <v>24</v>
      </c>
      <c r="C27" s="129"/>
      <c r="D27" s="92">
        <f aca="true" t="shared" si="3" ref="D27:L27">+SUM(D25:D26)</f>
        <v>0.42682410564784046</v>
      </c>
      <c r="E27" s="93">
        <f t="shared" si="3"/>
        <v>0.23687460033222588</v>
      </c>
      <c r="F27" s="93">
        <f t="shared" si="3"/>
        <v>0</v>
      </c>
      <c r="G27" s="93">
        <f t="shared" si="3"/>
        <v>0.031450000000000006</v>
      </c>
      <c r="H27" s="93">
        <f t="shared" si="3"/>
        <v>9.291350225027683</v>
      </c>
      <c r="I27" s="94">
        <f t="shared" si="3"/>
        <v>9.98649893100775</v>
      </c>
      <c r="J27" s="92">
        <f t="shared" si="3"/>
        <v>9.98649893100775</v>
      </c>
      <c r="K27" s="93">
        <f t="shared" si="3"/>
        <v>298.38166690941017</v>
      </c>
      <c r="L27" s="94">
        <f t="shared" si="3"/>
        <v>2866.922</v>
      </c>
      <c r="M27" s="61"/>
      <c r="N27" s="61"/>
      <c r="O27" s="14"/>
    </row>
    <row r="28" spans="2:14" s="16" customFormat="1" ht="16.5" thickBot="1">
      <c r="B28" s="130"/>
      <c r="C28" s="130"/>
      <c r="D28" s="20"/>
      <c r="E28" s="20"/>
      <c r="F28" s="20"/>
      <c r="G28" s="20"/>
      <c r="H28" s="20"/>
      <c r="I28" s="20"/>
      <c r="J28" s="4"/>
      <c r="K28" s="23"/>
      <c r="L28" s="39"/>
      <c r="M28" s="56"/>
      <c r="N28" s="56"/>
    </row>
    <row r="29" spans="2:15" ht="38.25" customHeight="1">
      <c r="B29" s="126" t="s">
        <v>3</v>
      </c>
      <c r="C29" s="127"/>
      <c r="D29" s="66" t="s">
        <v>26</v>
      </c>
      <c r="E29" s="67" t="s">
        <v>27</v>
      </c>
      <c r="F29" s="67" t="s">
        <v>7</v>
      </c>
      <c r="G29" s="67" t="s">
        <v>28</v>
      </c>
      <c r="H29" s="68" t="s">
        <v>8</v>
      </c>
      <c r="I29" s="69" t="s">
        <v>9</v>
      </c>
      <c r="J29" s="70" t="s">
        <v>0</v>
      </c>
      <c r="K29" s="71" t="s">
        <v>10</v>
      </c>
      <c r="L29" s="72" t="s">
        <v>11</v>
      </c>
      <c r="M29" s="53"/>
      <c r="N29" s="53"/>
      <c r="O29" s="14"/>
    </row>
    <row r="30" spans="2:15" ht="21" customHeight="1" thickBot="1">
      <c r="B30" s="133" t="s">
        <v>31</v>
      </c>
      <c r="C30" s="134"/>
      <c r="D30" s="17">
        <v>0.14793523820598004</v>
      </c>
      <c r="E30" s="107">
        <v>0.08806000000000001</v>
      </c>
      <c r="F30" s="107"/>
      <c r="G30" s="107"/>
      <c r="H30" s="18">
        <v>0.036364827906976746</v>
      </c>
      <c r="I30" s="85">
        <f>+SUM(D30:H30)</f>
        <v>0.2723600661129568</v>
      </c>
      <c r="J30" s="90">
        <f>+I30</f>
        <v>0.2723600661129568</v>
      </c>
      <c r="K30" s="104">
        <f>+L30/I30</f>
        <v>237.84690951401652</v>
      </c>
      <c r="L30" s="19">
        <v>64.78</v>
      </c>
      <c r="M30" s="51"/>
      <c r="N30" s="51"/>
      <c r="O30" s="14"/>
    </row>
    <row r="31" spans="2:15" ht="21" customHeight="1" thickBot="1">
      <c r="B31" s="128" t="s">
        <v>24</v>
      </c>
      <c r="C31" s="129"/>
      <c r="D31" s="92">
        <f aca="true" t="shared" si="4" ref="D31:L31">+D30</f>
        <v>0.14793523820598004</v>
      </c>
      <c r="E31" s="93">
        <f t="shared" si="4"/>
        <v>0.08806000000000001</v>
      </c>
      <c r="F31" s="93">
        <f t="shared" si="4"/>
        <v>0</v>
      </c>
      <c r="G31" s="93">
        <f t="shared" si="4"/>
        <v>0</v>
      </c>
      <c r="H31" s="93">
        <f t="shared" si="4"/>
        <v>0.036364827906976746</v>
      </c>
      <c r="I31" s="94">
        <f t="shared" si="4"/>
        <v>0.2723600661129568</v>
      </c>
      <c r="J31" s="92">
        <f t="shared" si="4"/>
        <v>0.2723600661129568</v>
      </c>
      <c r="K31" s="93">
        <f t="shared" si="4"/>
        <v>237.84690951401652</v>
      </c>
      <c r="L31" s="94">
        <f t="shared" si="4"/>
        <v>64.78</v>
      </c>
      <c r="M31" s="61"/>
      <c r="N31" s="61"/>
      <c r="O31" s="14"/>
    </row>
    <row r="32" spans="2:14" s="16" customFormat="1" ht="21" customHeight="1" thickBot="1">
      <c r="B32" s="130"/>
      <c r="C32" s="130"/>
      <c r="D32" s="20"/>
      <c r="E32" s="20"/>
      <c r="F32" s="20"/>
      <c r="G32" s="20"/>
      <c r="H32" s="20"/>
      <c r="I32" s="21"/>
      <c r="J32" s="22"/>
      <c r="K32" s="23"/>
      <c r="L32" s="24"/>
      <c r="M32" s="52"/>
      <c r="N32" s="52"/>
    </row>
    <row r="33" spans="2:15" ht="21" customHeight="1" thickBot="1">
      <c r="B33" s="135" t="s">
        <v>32</v>
      </c>
      <c r="C33" s="136"/>
      <c r="D33" s="136"/>
      <c r="E33" s="136"/>
      <c r="F33" s="136"/>
      <c r="G33" s="136"/>
      <c r="H33" s="136"/>
      <c r="I33" s="137"/>
      <c r="J33" s="73">
        <f>+J22+J27+J31</f>
        <v>3823.1876689971236</v>
      </c>
      <c r="K33" s="74"/>
      <c r="L33" s="75">
        <f>+L22+L27+L31</f>
        <v>275045.252</v>
      </c>
      <c r="M33" s="53"/>
      <c r="N33" s="53"/>
      <c r="O33" s="14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4:C24"/>
    <mergeCell ref="B22:C22"/>
    <mergeCell ref="B23:C23"/>
    <mergeCell ref="B17:C17"/>
    <mergeCell ref="B18:C18"/>
    <mergeCell ref="B19:C19"/>
    <mergeCell ref="B2:L2"/>
    <mergeCell ref="D4:I4"/>
    <mergeCell ref="J4:L4"/>
    <mergeCell ref="B12:C12"/>
    <mergeCell ref="B13:C13"/>
    <mergeCell ref="B14:C14"/>
    <mergeCell ref="B4:C4"/>
    <mergeCell ref="B5:C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&amp;LReporte Preliminar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tabSelected="1" view="pageBreakPreview" zoomScale="85" zoomScaleNormal="65" zoomScaleSheetLayoutView="85" zoomScalePageLayoutView="0" workbookViewId="0" topLeftCell="A1">
      <selection activeCell="N23" sqref="N23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49" customWidth="1"/>
    <col min="4" max="4" width="19.8515625" style="50" bestFit="1" customWidth="1"/>
    <col min="5" max="5" width="20.57421875" style="50" customWidth="1"/>
    <col min="6" max="6" width="21.57421875" style="50" bestFit="1" customWidth="1"/>
    <col min="7" max="7" width="19.57421875" style="50" bestFit="1" customWidth="1"/>
    <col min="8" max="8" width="17.140625" style="50" bestFit="1" customWidth="1"/>
    <col min="9" max="9" width="19.8515625" style="50" customWidth="1"/>
    <col min="10" max="10" width="21.57421875" style="48" bestFit="1" customWidth="1"/>
    <col min="11" max="11" width="19.57421875" style="48" bestFit="1" customWidth="1"/>
    <col min="12" max="12" width="21.7109375" style="48" customWidth="1"/>
    <col min="13" max="14" width="19.8515625" style="65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62"/>
      <c r="N1" s="62"/>
    </row>
    <row r="2" spans="2:14" ht="60" customHeight="1">
      <c r="B2" s="113" t="s">
        <v>56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63"/>
      <c r="N2" s="63"/>
    </row>
    <row r="3" spans="3:14" ht="18" customHeight="1" thickBot="1"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63"/>
      <c r="N3" s="63"/>
    </row>
    <row r="4" spans="2:15" ht="21" customHeight="1" thickBot="1">
      <c r="B4" s="122" t="s">
        <v>33</v>
      </c>
      <c r="C4" s="123"/>
      <c r="D4" s="114" t="s">
        <v>2</v>
      </c>
      <c r="E4" s="115"/>
      <c r="F4" s="115"/>
      <c r="G4" s="115"/>
      <c r="H4" s="115"/>
      <c r="I4" s="116"/>
      <c r="J4" s="159" t="s">
        <v>55</v>
      </c>
      <c r="K4" s="160"/>
      <c r="L4" s="161"/>
      <c r="M4" s="55"/>
      <c r="N4" s="55"/>
      <c r="O4" s="14"/>
    </row>
    <row r="5" spans="2:15" s="29" customFormat="1" ht="21" customHeight="1" thickBot="1">
      <c r="B5" s="162" t="s">
        <v>3</v>
      </c>
      <c r="C5" s="163"/>
      <c r="D5" s="25" t="s">
        <v>4</v>
      </c>
      <c r="E5" s="26" t="s">
        <v>5</v>
      </c>
      <c r="F5" s="26" t="s">
        <v>34</v>
      </c>
      <c r="G5" s="26" t="s">
        <v>47</v>
      </c>
      <c r="H5" s="27" t="s">
        <v>8</v>
      </c>
      <c r="I5" s="28" t="s">
        <v>9</v>
      </c>
      <c r="J5" s="76" t="s">
        <v>0</v>
      </c>
      <c r="K5" s="77" t="s">
        <v>10</v>
      </c>
      <c r="L5" s="78" t="s">
        <v>11</v>
      </c>
      <c r="M5" s="57"/>
      <c r="N5" s="57"/>
      <c r="O5" s="58"/>
    </row>
    <row r="6" spans="2:24" ht="21" customHeight="1">
      <c r="B6" s="120" t="s">
        <v>35</v>
      </c>
      <c r="C6" s="121"/>
      <c r="D6" s="30">
        <v>3845.7616224700005</v>
      </c>
      <c r="E6" s="31">
        <v>1119.08736909</v>
      </c>
      <c r="F6" s="32"/>
      <c r="G6" s="10"/>
      <c r="H6" s="31"/>
      <c r="I6" s="11">
        <f aca="true" t="shared" si="0" ref="I6:I17">+SUM(D6:H6)</f>
        <v>4964.84899156</v>
      </c>
      <c r="J6" s="79">
        <v>4964.84899156</v>
      </c>
      <c r="K6" s="33">
        <f>+L6/J6</f>
        <v>72.2739818733646</v>
      </c>
      <c r="L6" s="15">
        <v>358829.40602</v>
      </c>
      <c r="M6" s="51"/>
      <c r="N6" s="51"/>
      <c r="O6" s="14"/>
      <c r="Q6" s="34"/>
      <c r="R6" s="34"/>
      <c r="S6" s="34"/>
      <c r="T6" s="34"/>
      <c r="U6" s="34"/>
      <c r="V6" s="34"/>
      <c r="W6" s="34"/>
      <c r="X6" s="34"/>
    </row>
    <row r="7" spans="2:24" s="14" customFormat="1" ht="21" customHeight="1">
      <c r="B7" s="120" t="s">
        <v>13</v>
      </c>
      <c r="C7" s="121"/>
      <c r="D7" s="38"/>
      <c r="E7" s="35"/>
      <c r="F7" s="35"/>
      <c r="G7" s="35"/>
      <c r="H7" s="35"/>
      <c r="I7" s="11">
        <f t="shared" si="0"/>
        <v>0</v>
      </c>
      <c r="J7" s="79"/>
      <c r="K7" s="33">
        <v>0</v>
      </c>
      <c r="L7" s="15"/>
      <c r="M7" s="51"/>
      <c r="N7" s="51"/>
      <c r="P7" s="3"/>
      <c r="Q7" s="16"/>
      <c r="R7" s="16"/>
      <c r="S7" s="16"/>
      <c r="T7" s="16"/>
      <c r="U7" s="16"/>
      <c r="V7" s="16"/>
      <c r="W7" s="16"/>
      <c r="X7" s="16"/>
    </row>
    <row r="8" spans="2:24" s="14" customFormat="1" ht="21" customHeight="1">
      <c r="B8" s="120" t="s">
        <v>14</v>
      </c>
      <c r="C8" s="121"/>
      <c r="D8" s="38"/>
      <c r="E8" s="35">
        <v>39.409510669999996</v>
      </c>
      <c r="F8" s="35"/>
      <c r="G8" s="35"/>
      <c r="H8" s="35">
        <v>80.9608636468376</v>
      </c>
      <c r="I8" s="11">
        <f t="shared" si="0"/>
        <v>120.3703743168376</v>
      </c>
      <c r="J8" s="79">
        <v>120.3703743168376</v>
      </c>
      <c r="K8" s="33">
        <v>0</v>
      </c>
      <c r="L8" s="15">
        <v>7184.1158</v>
      </c>
      <c r="M8" s="51"/>
      <c r="N8" s="51"/>
      <c r="P8" s="3"/>
      <c r="Q8" s="16"/>
      <c r="R8" s="16"/>
      <c r="S8" s="16"/>
      <c r="T8" s="16"/>
      <c r="U8" s="16"/>
      <c r="V8" s="16"/>
      <c r="W8" s="16"/>
      <c r="X8" s="16"/>
    </row>
    <row r="9" spans="2:24" s="14" customFormat="1" ht="21" customHeight="1">
      <c r="B9" s="120" t="s">
        <v>15</v>
      </c>
      <c r="C9" s="121"/>
      <c r="D9" s="38"/>
      <c r="E9" s="35">
        <v>104.45062667</v>
      </c>
      <c r="F9" s="35"/>
      <c r="G9" s="35"/>
      <c r="H9" s="35">
        <v>307.32609146</v>
      </c>
      <c r="I9" s="11">
        <f t="shared" si="0"/>
        <v>411.77671813</v>
      </c>
      <c r="J9" s="79">
        <v>411.77671813</v>
      </c>
      <c r="K9" s="33">
        <f aca="true" t="shared" si="1" ref="K9:K17">+L9/J9</f>
        <v>47.683520766225406</v>
      </c>
      <c r="L9" s="15">
        <v>19634.96369</v>
      </c>
      <c r="M9" s="51"/>
      <c r="N9" s="51"/>
      <c r="P9" s="3"/>
      <c r="Q9" s="16"/>
      <c r="R9" s="16"/>
      <c r="S9" s="16"/>
      <c r="T9" s="16"/>
      <c r="U9" s="16"/>
      <c r="V9" s="16"/>
      <c r="W9" s="16"/>
      <c r="X9" s="16"/>
    </row>
    <row r="10" spans="2:24" s="14" customFormat="1" ht="21" customHeight="1">
      <c r="B10" s="120" t="s">
        <v>36</v>
      </c>
      <c r="C10" s="121"/>
      <c r="D10" s="38">
        <v>99.11705262</v>
      </c>
      <c r="E10" s="35">
        <v>98.7398539</v>
      </c>
      <c r="F10" s="35"/>
      <c r="G10" s="35"/>
      <c r="H10" s="35"/>
      <c r="I10" s="11">
        <f t="shared" si="0"/>
        <v>197.85690652</v>
      </c>
      <c r="J10" s="79">
        <v>197.85690652</v>
      </c>
      <c r="K10" s="33">
        <f t="shared" si="1"/>
        <v>94.04469349731346</v>
      </c>
      <c r="L10" s="15">
        <v>18607.39213</v>
      </c>
      <c r="M10" s="51"/>
      <c r="N10" s="51"/>
      <c r="P10" s="3"/>
      <c r="Q10" s="16"/>
      <c r="R10" s="16"/>
      <c r="S10" s="16"/>
      <c r="T10" s="16"/>
      <c r="U10" s="16"/>
      <c r="V10" s="16"/>
      <c r="W10" s="16"/>
      <c r="X10" s="16"/>
    </row>
    <row r="11" spans="2:24" s="14" customFormat="1" ht="22.5" customHeight="1">
      <c r="B11" s="120" t="s">
        <v>53</v>
      </c>
      <c r="C11" s="121"/>
      <c r="D11" s="38">
        <v>64.93359474</v>
      </c>
      <c r="E11" s="35">
        <v>550.28529202</v>
      </c>
      <c r="F11" s="35">
        <v>54.34311545</v>
      </c>
      <c r="G11" s="35"/>
      <c r="H11" s="60"/>
      <c r="I11" s="11">
        <f t="shared" si="0"/>
        <v>669.5620022100001</v>
      </c>
      <c r="J11" s="79">
        <f>+I11</f>
        <v>669.5620022100001</v>
      </c>
      <c r="K11" s="33">
        <f t="shared" si="1"/>
        <v>88.05952541420875</v>
      </c>
      <c r="L11" s="15">
        <v>58961.31215</v>
      </c>
      <c r="M11" s="51"/>
      <c r="N11" s="51"/>
      <c r="P11" s="3"/>
      <c r="Q11" s="16"/>
      <c r="R11" s="16"/>
      <c r="S11" s="16"/>
      <c r="T11" s="16"/>
      <c r="U11" s="16"/>
      <c r="V11" s="16"/>
      <c r="W11" s="16"/>
      <c r="X11" s="16"/>
    </row>
    <row r="12" spans="2:24" s="14" customFormat="1" ht="21" customHeight="1">
      <c r="B12" s="120" t="s">
        <v>37</v>
      </c>
      <c r="C12" s="121"/>
      <c r="D12" s="38"/>
      <c r="E12" s="35"/>
      <c r="F12" s="35"/>
      <c r="G12" s="35"/>
      <c r="H12" s="35"/>
      <c r="I12" s="11"/>
      <c r="J12" s="79"/>
      <c r="K12" s="33"/>
      <c r="L12" s="33"/>
      <c r="M12" s="51"/>
      <c r="N12" s="51"/>
      <c r="P12" s="3"/>
      <c r="Q12" s="16"/>
      <c r="R12" s="16"/>
      <c r="S12" s="16"/>
      <c r="T12" s="16"/>
      <c r="U12" s="16"/>
      <c r="V12" s="16"/>
      <c r="W12" s="16"/>
      <c r="X12" s="16"/>
    </row>
    <row r="13" spans="2:24" s="14" customFormat="1" ht="21" customHeight="1">
      <c r="B13" s="120" t="s">
        <v>38</v>
      </c>
      <c r="C13" s="121"/>
      <c r="D13" s="38"/>
      <c r="E13" s="35"/>
      <c r="F13" s="35"/>
      <c r="G13" s="35"/>
      <c r="H13" s="35"/>
      <c r="I13" s="11"/>
      <c r="J13" s="79"/>
      <c r="K13" s="33"/>
      <c r="L13" s="33"/>
      <c r="M13" s="51"/>
      <c r="N13" s="51"/>
      <c r="P13" s="3"/>
      <c r="Q13" s="16"/>
      <c r="R13" s="16"/>
      <c r="S13" s="16"/>
      <c r="T13" s="16"/>
      <c r="U13" s="16"/>
      <c r="V13" s="16"/>
      <c r="W13" s="16"/>
      <c r="X13" s="16"/>
    </row>
    <row r="14" spans="2:24" s="14" customFormat="1" ht="21" customHeight="1">
      <c r="B14" s="120" t="s">
        <v>39</v>
      </c>
      <c r="C14" s="121"/>
      <c r="D14" s="38"/>
      <c r="E14" s="35"/>
      <c r="F14" s="35">
        <v>307.26385190999997</v>
      </c>
      <c r="G14" s="35"/>
      <c r="H14" s="35"/>
      <c r="I14" s="11">
        <f t="shared" si="0"/>
        <v>307.26385190999997</v>
      </c>
      <c r="J14" s="79">
        <v>307.26385190999997</v>
      </c>
      <c r="K14" s="33">
        <f t="shared" si="1"/>
        <v>92.47936782463805</v>
      </c>
      <c r="L14" s="15">
        <v>28415.56678</v>
      </c>
      <c r="M14" s="51"/>
      <c r="N14" s="51"/>
      <c r="P14" s="3"/>
      <c r="Q14" s="16"/>
      <c r="R14" s="16"/>
      <c r="S14" s="16"/>
      <c r="T14" s="16"/>
      <c r="U14" s="16"/>
      <c r="V14" s="16"/>
      <c r="W14" s="16"/>
      <c r="X14" s="16"/>
    </row>
    <row r="15" spans="2:24" s="14" customFormat="1" ht="21" customHeight="1">
      <c r="B15" s="120" t="s">
        <v>40</v>
      </c>
      <c r="C15" s="121"/>
      <c r="D15" s="38"/>
      <c r="E15" s="35">
        <v>2422.65061949</v>
      </c>
      <c r="F15" s="35">
        <v>3.61342259</v>
      </c>
      <c r="G15" s="35"/>
      <c r="H15" s="35">
        <v>25.00074978</v>
      </c>
      <c r="I15" s="11">
        <f t="shared" si="0"/>
        <v>2451.26479186</v>
      </c>
      <c r="J15" s="79">
        <v>2451.26479186</v>
      </c>
      <c r="K15" s="33">
        <f t="shared" si="1"/>
        <v>89.4369698851046</v>
      </c>
      <c r="L15" s="15">
        <v>219233.69537000003</v>
      </c>
      <c r="M15" s="51"/>
      <c r="N15" s="51"/>
      <c r="P15" s="3"/>
      <c r="Q15" s="16"/>
      <c r="R15" s="16"/>
      <c r="S15" s="16"/>
      <c r="T15" s="16"/>
      <c r="U15" s="16"/>
      <c r="V15" s="16"/>
      <c r="W15" s="16"/>
      <c r="X15" s="16"/>
    </row>
    <row r="16" spans="2:24" s="14" customFormat="1" ht="21" customHeight="1">
      <c r="B16" s="120" t="s">
        <v>41</v>
      </c>
      <c r="C16" s="121"/>
      <c r="D16" s="38"/>
      <c r="E16" s="35">
        <v>110.00331286999999</v>
      </c>
      <c r="F16" s="35">
        <v>196.05404785000002</v>
      </c>
      <c r="G16" s="35"/>
      <c r="H16" s="35">
        <v>29.000856410000015</v>
      </c>
      <c r="I16" s="11">
        <f t="shared" si="0"/>
        <v>335.05821713000006</v>
      </c>
      <c r="J16" s="79">
        <v>335.05821713000006</v>
      </c>
      <c r="K16" s="33">
        <f t="shared" si="1"/>
        <v>91.58421841686707</v>
      </c>
      <c r="L16" s="15">
        <v>30686.04494</v>
      </c>
      <c r="M16" s="51"/>
      <c r="N16" s="51"/>
      <c r="P16" s="3"/>
      <c r="Q16" s="16"/>
      <c r="R16" s="16"/>
      <c r="S16" s="16"/>
      <c r="T16" s="16"/>
      <c r="U16" s="16"/>
      <c r="V16" s="16"/>
      <c r="W16" s="16"/>
      <c r="X16" s="16"/>
    </row>
    <row r="17" spans="2:24" s="14" customFormat="1" ht="21" customHeight="1">
      <c r="B17" s="120" t="s">
        <v>42</v>
      </c>
      <c r="C17" s="121"/>
      <c r="D17" s="38"/>
      <c r="E17" s="35"/>
      <c r="F17" s="35"/>
      <c r="G17" s="35"/>
      <c r="H17" s="35">
        <v>1.2430265377777778</v>
      </c>
      <c r="I17" s="11">
        <f t="shared" si="0"/>
        <v>1.2430265377777778</v>
      </c>
      <c r="J17" s="79">
        <v>1.2430265377777778</v>
      </c>
      <c r="K17" s="33">
        <f t="shared" si="1"/>
        <v>227.98264669926365</v>
      </c>
      <c r="L17" s="15">
        <v>283.38848</v>
      </c>
      <c r="M17" s="51"/>
      <c r="N17" s="51"/>
      <c r="P17" s="3"/>
      <c r="Q17" s="16"/>
      <c r="R17" s="16"/>
      <c r="S17" s="16"/>
      <c r="T17" s="16"/>
      <c r="U17" s="16"/>
      <c r="V17" s="16"/>
      <c r="W17" s="16"/>
      <c r="X17" s="16"/>
    </row>
    <row r="18" spans="2:24" ht="21" customHeight="1">
      <c r="B18" s="120" t="s">
        <v>43</v>
      </c>
      <c r="C18" s="121"/>
      <c r="D18" s="38"/>
      <c r="E18" s="35"/>
      <c r="F18" s="35"/>
      <c r="G18" s="35"/>
      <c r="H18" s="35">
        <v>0.0062900000000000005</v>
      </c>
      <c r="I18" s="11"/>
      <c r="J18" s="79">
        <v>0.0062900000000000005</v>
      </c>
      <c r="K18" s="98"/>
      <c r="L18" s="15">
        <v>10.627540000000002</v>
      </c>
      <c r="M18" s="51"/>
      <c r="N18" s="51"/>
      <c r="O18" s="14"/>
      <c r="Q18" s="34"/>
      <c r="R18" s="34"/>
      <c r="S18" s="34"/>
      <c r="T18" s="34"/>
      <c r="U18" s="34"/>
      <c r="V18" s="34"/>
      <c r="W18" s="34"/>
      <c r="X18" s="34"/>
    </row>
    <row r="19" spans="2:24" ht="21" customHeight="1">
      <c r="B19" s="120" t="s">
        <v>44</v>
      </c>
      <c r="C19" s="121"/>
      <c r="D19" s="38"/>
      <c r="E19" s="35"/>
      <c r="F19" s="35"/>
      <c r="G19" s="35"/>
      <c r="H19" s="35"/>
      <c r="I19" s="11"/>
      <c r="J19" s="79"/>
      <c r="K19" s="33"/>
      <c r="L19" s="15"/>
      <c r="M19" s="51"/>
      <c r="N19" s="51"/>
      <c r="O19" s="14"/>
      <c r="Q19" s="34"/>
      <c r="R19" s="34"/>
      <c r="S19" s="34"/>
      <c r="T19" s="34"/>
      <c r="U19" s="34"/>
      <c r="V19" s="34"/>
      <c r="W19" s="34"/>
      <c r="X19" s="34"/>
    </row>
    <row r="20" spans="2:24" ht="21" customHeight="1" thickBot="1">
      <c r="B20" s="131" t="s">
        <v>23</v>
      </c>
      <c r="C20" s="132"/>
      <c r="D20" s="83"/>
      <c r="E20" s="84"/>
      <c r="F20" s="84"/>
      <c r="G20" s="84"/>
      <c r="H20" s="84"/>
      <c r="I20" s="85"/>
      <c r="J20" s="86"/>
      <c r="K20" s="87"/>
      <c r="L20" s="15"/>
      <c r="M20" s="51"/>
      <c r="N20" s="51"/>
      <c r="O20" s="14"/>
      <c r="Q20" s="34"/>
      <c r="R20" s="34"/>
      <c r="S20" s="34"/>
      <c r="T20" s="34"/>
      <c r="U20" s="34"/>
      <c r="V20" s="34"/>
      <c r="W20" s="34"/>
      <c r="X20" s="34"/>
    </row>
    <row r="21" spans="2:24" ht="21" customHeight="1" thickBot="1">
      <c r="B21" s="140" t="s">
        <v>24</v>
      </c>
      <c r="C21" s="141"/>
      <c r="D21" s="88">
        <f>+SUM(D6:D20)</f>
        <v>4009.8122698300003</v>
      </c>
      <c r="E21" s="88">
        <f aca="true" t="shared" si="2" ref="E21:L21">+SUM(E6:E20)</f>
        <v>4444.626584709999</v>
      </c>
      <c r="F21" s="88">
        <f t="shared" si="2"/>
        <v>561.2744378</v>
      </c>
      <c r="G21" s="88">
        <f t="shared" si="2"/>
        <v>0</v>
      </c>
      <c r="H21" s="88">
        <f t="shared" si="2"/>
        <v>443.53787783461536</v>
      </c>
      <c r="I21" s="89">
        <f t="shared" si="2"/>
        <v>9459.244880174614</v>
      </c>
      <c r="J21" s="88">
        <f t="shared" si="2"/>
        <v>9459.251170174613</v>
      </c>
      <c r="K21" s="88">
        <f t="shared" si="2"/>
        <v>803.5449243769856</v>
      </c>
      <c r="L21" s="89">
        <f t="shared" si="2"/>
        <v>741846.5129000001</v>
      </c>
      <c r="M21" s="61"/>
      <c r="N21" s="61"/>
      <c r="O21" s="14"/>
      <c r="Q21" s="34"/>
      <c r="R21" s="34"/>
      <c r="S21" s="34"/>
      <c r="T21" s="34"/>
      <c r="U21" s="34"/>
      <c r="V21" s="34"/>
      <c r="W21" s="34"/>
      <c r="X21" s="34"/>
    </row>
    <row r="22" spans="2:24" ht="35.25" customHeight="1" thickBot="1">
      <c r="B22" s="142"/>
      <c r="C22" s="142"/>
      <c r="D22" s="36"/>
      <c r="E22" s="36"/>
      <c r="F22" s="36"/>
      <c r="G22" s="36"/>
      <c r="H22" s="36"/>
      <c r="I22" s="36"/>
      <c r="J22" s="36"/>
      <c r="K22" s="36"/>
      <c r="L22" s="37"/>
      <c r="M22" s="36"/>
      <c r="N22" s="36"/>
      <c r="O22" s="14"/>
      <c r="Q22" s="34"/>
      <c r="R22" s="34"/>
      <c r="S22" s="34"/>
      <c r="T22" s="34"/>
      <c r="U22" s="34"/>
      <c r="V22" s="34"/>
      <c r="W22" s="34"/>
      <c r="X22" s="34"/>
    </row>
    <row r="23" spans="2:24" ht="32.25" customHeight="1">
      <c r="B23" s="155" t="s">
        <v>3</v>
      </c>
      <c r="C23" s="156"/>
      <c r="D23" s="66" t="s">
        <v>26</v>
      </c>
      <c r="E23" s="67" t="s">
        <v>27</v>
      </c>
      <c r="F23" s="67" t="s">
        <v>7</v>
      </c>
      <c r="G23" s="67" t="s">
        <v>28</v>
      </c>
      <c r="H23" s="80" t="s">
        <v>8</v>
      </c>
      <c r="I23" s="81" t="s">
        <v>9</v>
      </c>
      <c r="J23" s="66" t="s">
        <v>0</v>
      </c>
      <c r="K23" s="67" t="s">
        <v>10</v>
      </c>
      <c r="L23" s="102" t="s">
        <v>11</v>
      </c>
      <c r="M23" s="53"/>
      <c r="N23" s="53"/>
      <c r="O23" s="14"/>
      <c r="Q23" s="34"/>
      <c r="R23" s="34"/>
      <c r="S23" s="34"/>
      <c r="T23" s="34"/>
      <c r="U23" s="34"/>
      <c r="V23" s="34"/>
      <c r="W23" s="34"/>
      <c r="X23" s="34"/>
    </row>
    <row r="24" spans="2:24" ht="21" customHeight="1">
      <c r="B24" s="157" t="s">
        <v>29</v>
      </c>
      <c r="C24" s="158"/>
      <c r="D24" s="38">
        <v>6.043032315614618</v>
      </c>
      <c r="E24" s="35">
        <v>0.51644674</v>
      </c>
      <c r="F24" s="35"/>
      <c r="G24" s="35"/>
      <c r="H24" s="110">
        <v>44.10602970219713</v>
      </c>
      <c r="I24" s="11">
        <f>+SUM(D24:H24)</f>
        <v>50.66550875781174</v>
      </c>
      <c r="J24" s="79">
        <f>+I24</f>
        <v>50.66550875781174</v>
      </c>
      <c r="K24" s="33">
        <f>+L24/J24</f>
        <v>150.32240505876143</v>
      </c>
      <c r="L24" s="111">
        <v>7616.161130000001</v>
      </c>
      <c r="M24" s="54"/>
      <c r="N24" s="54"/>
      <c r="O24" s="14"/>
      <c r="Q24" s="34"/>
      <c r="R24" s="34"/>
      <c r="S24" s="34"/>
      <c r="T24" s="34"/>
      <c r="U24" s="34"/>
      <c r="V24" s="34"/>
      <c r="W24" s="34"/>
      <c r="X24" s="34"/>
    </row>
    <row r="25" spans="2:24" ht="21" customHeight="1" thickBot="1">
      <c r="B25" s="131" t="s">
        <v>30</v>
      </c>
      <c r="C25" s="132"/>
      <c r="D25" s="38"/>
      <c r="E25" s="35">
        <v>0.03779032</v>
      </c>
      <c r="F25" s="35"/>
      <c r="G25" s="38">
        <v>17.777643096205985</v>
      </c>
      <c r="H25" s="38">
        <v>45.24635483309854</v>
      </c>
      <c r="I25" s="85">
        <f>+SUM(D25:H25)</f>
        <v>63.06178824930453</v>
      </c>
      <c r="J25" s="86">
        <f>+I25</f>
        <v>63.06178824930453</v>
      </c>
      <c r="K25" s="97">
        <f>+L25/J25</f>
        <v>357.53139335132425</v>
      </c>
      <c r="L25" s="111">
        <v>22546.569020000014</v>
      </c>
      <c r="M25" s="54"/>
      <c r="N25" s="54"/>
      <c r="O25" s="14"/>
      <c r="Q25" s="34"/>
      <c r="R25" s="34"/>
      <c r="S25" s="34"/>
      <c r="T25" s="34"/>
      <c r="U25" s="34"/>
      <c r="V25" s="34"/>
      <c r="W25" s="34"/>
      <c r="X25" s="34"/>
    </row>
    <row r="26" spans="2:14" s="16" customFormat="1" ht="21" customHeight="1" thickBot="1">
      <c r="B26" s="140" t="s">
        <v>24</v>
      </c>
      <c r="C26" s="141"/>
      <c r="D26" s="95">
        <f>+SUM(D24:D25)</f>
        <v>6.043032315614618</v>
      </c>
      <c r="E26" s="95">
        <f aca="true" t="shared" si="3" ref="E26:L26">+SUM(E24:E25)</f>
        <v>0.5542370600000001</v>
      </c>
      <c r="F26" s="95">
        <f t="shared" si="3"/>
        <v>0</v>
      </c>
      <c r="G26" s="95">
        <f t="shared" si="3"/>
        <v>17.777643096205985</v>
      </c>
      <c r="H26" s="95">
        <f t="shared" si="3"/>
        <v>89.35238453529567</v>
      </c>
      <c r="I26" s="89">
        <f t="shared" si="3"/>
        <v>113.72729700711628</v>
      </c>
      <c r="J26" s="95">
        <f t="shared" si="3"/>
        <v>113.72729700711628</v>
      </c>
      <c r="K26" s="95">
        <f t="shared" si="3"/>
        <v>507.8537984100857</v>
      </c>
      <c r="L26" s="89">
        <f t="shared" si="3"/>
        <v>30162.730150000014</v>
      </c>
      <c r="M26" s="61"/>
      <c r="N26" s="61"/>
    </row>
    <row r="27" spans="2:24" ht="36" customHeight="1" thickBot="1">
      <c r="B27" s="142"/>
      <c r="C27" s="142"/>
      <c r="D27" s="20"/>
      <c r="E27" s="20"/>
      <c r="F27" s="20"/>
      <c r="G27" s="20"/>
      <c r="H27" s="20"/>
      <c r="I27" s="20"/>
      <c r="J27" s="4"/>
      <c r="K27" s="23"/>
      <c r="L27" s="39"/>
      <c r="M27" s="56"/>
      <c r="N27" s="56"/>
      <c r="O27" s="14"/>
      <c r="Q27" s="34"/>
      <c r="R27" s="34"/>
      <c r="S27" s="34"/>
      <c r="T27" s="34"/>
      <c r="U27" s="34"/>
      <c r="V27" s="34"/>
      <c r="W27" s="34"/>
      <c r="X27" s="34"/>
    </row>
    <row r="28" spans="2:24" ht="37.5" customHeight="1">
      <c r="B28" s="126" t="s">
        <v>3</v>
      </c>
      <c r="C28" s="127"/>
      <c r="D28" s="66" t="s">
        <v>26</v>
      </c>
      <c r="E28" s="67" t="s">
        <v>27</v>
      </c>
      <c r="F28" s="67" t="s">
        <v>7</v>
      </c>
      <c r="G28" s="67" t="s">
        <v>28</v>
      </c>
      <c r="H28" s="101" t="s">
        <v>8</v>
      </c>
      <c r="I28" s="69" t="s">
        <v>9</v>
      </c>
      <c r="J28" s="82" t="s">
        <v>0</v>
      </c>
      <c r="K28" s="71" t="s">
        <v>10</v>
      </c>
      <c r="L28" s="101" t="s">
        <v>11</v>
      </c>
      <c r="M28" s="53"/>
      <c r="N28" s="53"/>
      <c r="O28" s="14"/>
      <c r="Q28" s="34"/>
      <c r="R28" s="34"/>
      <c r="S28" s="34"/>
      <c r="T28" s="34"/>
      <c r="U28" s="34"/>
      <c r="V28" s="34"/>
      <c r="W28" s="34"/>
      <c r="X28" s="34"/>
    </row>
    <row r="29" spans="2:24" ht="21" customHeight="1" thickBot="1">
      <c r="B29" s="133" t="s">
        <v>31</v>
      </c>
      <c r="C29" s="134"/>
      <c r="D29" s="40"/>
      <c r="E29" s="107">
        <v>0.4318027375415282</v>
      </c>
      <c r="F29" s="107"/>
      <c r="G29" s="107">
        <v>0.2569659127906977</v>
      </c>
      <c r="H29" s="18">
        <v>3.4043043694396458</v>
      </c>
      <c r="I29" s="85">
        <f>+SUM(D29:H29)</f>
        <v>4.093073019771872</v>
      </c>
      <c r="J29" s="96">
        <f>+I29</f>
        <v>4.093073019771872</v>
      </c>
      <c r="K29" s="87">
        <f>+L29/J29</f>
        <v>595.1772856805221</v>
      </c>
      <c r="L29" s="19">
        <v>2436.1040900000007</v>
      </c>
      <c r="M29" s="54"/>
      <c r="N29" s="54"/>
      <c r="O29" s="14"/>
      <c r="Q29" s="34"/>
      <c r="R29" s="34"/>
      <c r="S29" s="34"/>
      <c r="T29" s="34"/>
      <c r="U29" s="34"/>
      <c r="V29" s="34"/>
      <c r="W29" s="34"/>
      <c r="X29" s="34"/>
    </row>
    <row r="30" spans="2:24" s="14" customFormat="1" ht="21" customHeight="1" thickBot="1">
      <c r="B30" s="128" t="s">
        <v>24</v>
      </c>
      <c r="C30" s="129"/>
      <c r="D30" s="95">
        <f>+SUM(D29)</f>
        <v>0</v>
      </c>
      <c r="E30" s="95">
        <f aca="true" t="shared" si="4" ref="E30:L30">+SUM(E29)</f>
        <v>0.4318027375415282</v>
      </c>
      <c r="F30" s="95">
        <f t="shared" si="4"/>
        <v>0</v>
      </c>
      <c r="G30" s="95">
        <f t="shared" si="4"/>
        <v>0.2569659127906977</v>
      </c>
      <c r="H30" s="89">
        <f t="shared" si="4"/>
        <v>3.4043043694396458</v>
      </c>
      <c r="I30" s="95">
        <f t="shared" si="4"/>
        <v>4.093073019771872</v>
      </c>
      <c r="J30" s="95">
        <f t="shared" si="4"/>
        <v>4.093073019771872</v>
      </c>
      <c r="K30" s="95">
        <f t="shared" si="4"/>
        <v>595.1772856805221</v>
      </c>
      <c r="L30" s="89">
        <f t="shared" si="4"/>
        <v>2436.1040900000007</v>
      </c>
      <c r="M30" s="61"/>
      <c r="N30" s="61"/>
      <c r="Q30" s="16"/>
      <c r="R30" s="16"/>
      <c r="S30" s="16"/>
      <c r="T30" s="16"/>
      <c r="U30" s="16"/>
      <c r="V30" s="16"/>
      <c r="W30" s="16"/>
      <c r="X30" s="16"/>
    </row>
    <row r="31" spans="2:24" ht="21" customHeight="1" thickBot="1">
      <c r="B31" s="142"/>
      <c r="C31" s="142"/>
      <c r="D31" s="20"/>
      <c r="E31" s="20"/>
      <c r="F31" s="20"/>
      <c r="G31" s="20"/>
      <c r="H31" s="20"/>
      <c r="I31" s="21"/>
      <c r="J31" s="22"/>
      <c r="K31" s="23"/>
      <c r="L31" s="41"/>
      <c r="M31" s="52"/>
      <c r="N31" s="52"/>
      <c r="O31" s="14"/>
      <c r="Q31" s="34"/>
      <c r="R31" s="34"/>
      <c r="S31" s="34"/>
      <c r="T31" s="34"/>
      <c r="U31" s="34"/>
      <c r="V31" s="34"/>
      <c r="W31" s="34"/>
      <c r="X31" s="34"/>
    </row>
    <row r="32" spans="2:14" s="16" customFormat="1" ht="18.75" customHeight="1" thickBot="1">
      <c r="B32" s="135" t="s">
        <v>45</v>
      </c>
      <c r="C32" s="136"/>
      <c r="D32" s="136"/>
      <c r="E32" s="136"/>
      <c r="F32" s="136"/>
      <c r="G32" s="136"/>
      <c r="H32" s="136"/>
      <c r="I32" s="137"/>
      <c r="J32" s="73">
        <f>+J21+J26+J30</f>
        <v>9577.071540201503</v>
      </c>
      <c r="K32" s="74"/>
      <c r="L32" s="75">
        <f>+L21+L26+L30</f>
        <v>774445.3471400001</v>
      </c>
      <c r="M32" s="53"/>
      <c r="N32" s="53"/>
    </row>
    <row r="33" spans="2:24" ht="18.75" customHeight="1" thickBot="1">
      <c r="B33" s="142"/>
      <c r="C33" s="142"/>
      <c r="D33" s="20"/>
      <c r="E33" s="20"/>
      <c r="F33" s="20"/>
      <c r="G33" s="20"/>
      <c r="H33" s="20"/>
      <c r="I33" s="20"/>
      <c r="J33" s="23"/>
      <c r="K33" s="23"/>
      <c r="L33" s="42"/>
      <c r="M33" s="51"/>
      <c r="N33" s="51"/>
      <c r="O33" s="14"/>
      <c r="Q33" s="34"/>
      <c r="R33" s="34"/>
      <c r="S33" s="34"/>
      <c r="T33" s="34"/>
      <c r="U33" s="34"/>
      <c r="V33" s="34"/>
      <c r="W33" s="34"/>
      <c r="X33" s="34"/>
    </row>
    <row r="34" spans="2:24" ht="15.75" customHeight="1">
      <c r="B34" s="146" t="s">
        <v>46</v>
      </c>
      <c r="C34" s="147"/>
      <c r="D34" s="147"/>
      <c r="E34" s="147"/>
      <c r="F34" s="147"/>
      <c r="G34" s="147"/>
      <c r="H34" s="147"/>
      <c r="I34" s="148"/>
      <c r="J34" s="143" t="s">
        <v>55</v>
      </c>
      <c r="K34" s="144"/>
      <c r="L34" s="145"/>
      <c r="M34" s="59"/>
      <c r="N34" s="59"/>
      <c r="O34" s="14"/>
      <c r="Q34" s="34"/>
      <c r="R34" s="34"/>
      <c r="S34" s="34"/>
      <c r="T34" s="34"/>
      <c r="U34" s="34"/>
      <c r="V34" s="34"/>
      <c r="W34" s="34"/>
      <c r="X34" s="34"/>
    </row>
    <row r="35" spans="2:24" ht="20.25" customHeight="1">
      <c r="B35" s="149"/>
      <c r="C35" s="150"/>
      <c r="D35" s="150"/>
      <c r="E35" s="150"/>
      <c r="F35" s="150"/>
      <c r="G35" s="150"/>
      <c r="H35" s="150"/>
      <c r="I35" s="151"/>
      <c r="J35" s="43" t="s">
        <v>0</v>
      </c>
      <c r="K35" s="44"/>
      <c r="L35" s="45" t="s">
        <v>11</v>
      </c>
      <c r="M35" s="56"/>
      <c r="N35" s="56"/>
      <c r="O35" s="14"/>
      <c r="Q35" s="34"/>
      <c r="R35" s="34"/>
      <c r="S35" s="34"/>
      <c r="T35" s="34"/>
      <c r="U35" s="34"/>
      <c r="V35" s="34"/>
      <c r="W35" s="34"/>
      <c r="X35" s="34"/>
    </row>
    <row r="36" spans="2:24" ht="16.5" thickBot="1">
      <c r="B36" s="152"/>
      <c r="C36" s="153"/>
      <c r="D36" s="153"/>
      <c r="E36" s="153"/>
      <c r="F36" s="153"/>
      <c r="G36" s="153"/>
      <c r="H36" s="153"/>
      <c r="I36" s="154"/>
      <c r="J36" s="46">
        <f>EXPORTACIONES!J33-J32</f>
        <v>-5753.88387120438</v>
      </c>
      <c r="K36" s="103"/>
      <c r="L36" s="47">
        <f>+EXPORTACIONES!L33-L32</f>
        <v>-499400.0951400001</v>
      </c>
      <c r="M36" s="56"/>
      <c r="N36" s="56"/>
      <c r="O36" s="14"/>
      <c r="Q36" s="34"/>
      <c r="R36" s="34"/>
      <c r="S36" s="34"/>
      <c r="T36" s="34"/>
      <c r="U36" s="34"/>
      <c r="V36" s="34"/>
      <c r="W36" s="34"/>
      <c r="X36" s="34"/>
    </row>
    <row r="37" spans="3:14" ht="15">
      <c r="C37" s="49"/>
      <c r="M37" s="64"/>
      <c r="N37" s="64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5" r:id="rId1"/>
  <headerFooter alignWithMargins="0">
    <oddFooter>&amp;LReporte Preliminar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2018-07-25T16:39:00Z</cp:lastPrinted>
  <dcterms:created xsi:type="dcterms:W3CDTF">2017-12-01T21:32:38Z</dcterms:created>
  <dcterms:modified xsi:type="dcterms:W3CDTF">2019-02-08T22:37:38Z</dcterms:modified>
  <cp:category/>
  <cp:version/>
  <cp:contentType/>
  <cp:contentStatus/>
</cp:coreProperties>
</file>